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07" documentId="120_S{2AC9BD13-BADA-5192-A53E-5A8FF88502F6}" xr6:coauthVersionLast="47" xr6:coauthVersionMax="47" xr10:uidLastSave="{71579A2F-2609-4626-AF0F-DE8FCE2E8764}"/>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<sst xmlns="http://schemas.openxmlformats.org/spreadsheetml/2006/main" count="180288" uniqueCount="39129">
  <si>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</si>
  <si>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</si>
  <si>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</si>
  <si>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</si>
  <si>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</si>
  <si>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</si>
  <si>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</si>
  <si>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</si>
  <si>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</si>
  <si>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</si>
  <si>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</si>
  <si>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</si>
  <si>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</si>
  <si>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</si>
  <si>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</si>
  <si>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</si>
  <si>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</si>
  <si>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</si>
  <si>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</si>
  <si>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</si>
  <si>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</si>
  <si>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</si>
  <si>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</si>
  <si>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</si>
  <si>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</si>
  <si>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</si>
  <si>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</si>
  <si>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</si>
  <si>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</si>
  <si>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</si>
  <si>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</si>
  <si>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</si>
  <si>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</si>
  <si>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</si>
  <si>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</si>
  <si>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</si>
  <si>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</si>
  <si>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</si>
  <si>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</si>
  <si>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</si>
  <si>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</si>
  <si>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</si>
  <si>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</si>
  <si>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</si>
  <si>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</si>
  <si>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</si>
  <si>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</si>
  <si>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</si>
  <si>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</si>
  <si>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</si>
  <si>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</si>
  <si>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</si>
  <si>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</si>
  <si>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</si>
  <si>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</si>
  <si>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</si>
  <si>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</si>
  <si>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</si>
  <si>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</si>
  <si>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</si>
  <si>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</si>
  <si>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</si>
  <si>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</si>
  <si>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</si>
  <si>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</si>
  <si>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</si>
  <si>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</si>
  <si>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</si>
  <si>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</si>
  <si>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</si>
  <si>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</si>
  <si>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</si>
  <si>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</si>
  <si>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</si>
  <si>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</si>
  <si>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</si>
  <si>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</si>
  <si>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</si>
  <si>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</si>
  <si>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</si>
  <si>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</si>
  <si>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</si>
  <si>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</si>
  <si>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</si>
  <si>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</si>
  <si>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</si>
  <si>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</si>
  <si>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</si>
  <si>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</si>
  <si>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</si>
  <si>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</si>
  <si>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</si>
  <si>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</si>
  <si>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</si>
  <si>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</si>
  <si>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</si>
  <si>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</si>
  <si>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</si>
  <si>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</si>
  <si>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</si>
  <si>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</si>
  <si>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</si>
  <si>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</si>
  <si>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</si>
  <si>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</si>
  <si>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</si>
  <si>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</si>
  <si>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</si>
  <si>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</si>
  <si>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</si>
  <si>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</si>
  <si>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</si>
  <si>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</si>
  <si>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</si>
  <si>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</si>
  <si>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</si>
  <si>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</si>
  <si>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</si>
  <si>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</si>
  <si>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</si>
  <si>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</si>
  <si>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</si>
  <si>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</si>
  <si>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</si>
  <si>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</si>
  <si>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</si>
  <si>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</si>
  <si>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</si>
  <si>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</si>
  <si>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</si>
  <si>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</si>
  <si>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</si>
  <si>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</si>
  <si>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</si>
  <si>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</si>
  <si>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</si>
  <si>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</si>
  <si>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</si>
  <si>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</si>
  <si>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</si>
  <si>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</si>
  <si>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</si>
  <si>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</si>
  <si>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</si>
  <si>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</si>
  <si>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</si>
  <si>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</si>
  <si>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</si>
  <si>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</si>
  <si>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</si>
  <si>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</si>
  <si>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</si>
  <si>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</si>
  <si>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</si>
  <si>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</si>
  <si>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</si>
  <si>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</si>
  <si>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</si>
  <si>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</si>
  <si>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</si>
  <si>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</si>
  <si>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</si>
  <si>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</si>
  <si>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</si>
  <si>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</si>
  <si>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</si>
  <si>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</si>
  <si>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</si>
  <si>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</si>
  <si>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</si>
  <si>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</si>
  <si>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</si>
  <si>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</si>
  <si>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</si>
  <si>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</si>
  <si>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</si>
  <si>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</si>
  <si>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</si>
  <si>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</si>
  <si>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</si>
  <si>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</si>
  <si>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</si>
  <si>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</si>
  <si>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</si>
  <si>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</si>
  <si>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</si>
  <si>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</si>
  <si>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</si>
  <si>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</si>
  <si>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</si>
  <si>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</si>
  <si>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</si>
  <si>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</si>
  <si>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</si>
  <si>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</si>
  <si>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</si>
  <si>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</si>
  <si>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</si>
  <si>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</si>
  <si>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</si>
  <si>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</si>
  <si>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</si>
  <si>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</si>
  <si>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</si>
  <si>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</si>
  <si>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</si>
  <si>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</si>
  <si>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</si>
  <si>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</si>
  <si>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</si>
  <si>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</si>
  <si>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</si>
  <si>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</si>
  <si>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</si>
  <si>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</si>
  <si>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</si>
  <si>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</si>
  <si>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</si>
  <si>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</si>
  <si>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</si>
  <si>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</si>
  <si>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</si>
  <si>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</si>
  <si>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</si>
  <si>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</si>
  <si>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</si>
  <si>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</si>
  <si>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</si>
  <si>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</si>
  <si>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</si>
  <si>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</si>
  <si>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</si>
  <si>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</si>
  <si>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</si>
  <si>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</si>
  <si>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</si>
  <si>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</si>
  <si>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</si>
  <si>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</si>
  <si>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</si>
  <si>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</si>
  <si>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</si>
  <si>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</si>
  <si>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</si>
  <si>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</si>
  <si>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</si>
  <si>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</si>
  <si>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</si>
  <si>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</si>
  <si>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</si>
  <si>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</si>
  <si>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</si>
  <si>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</si>
  <si>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</si>
  <si>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</si>
  <si>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</si>
  <si>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</si>
  <si>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</si>
  <si>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</si>
  <si>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</si>
  <si>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</si>
  <si>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</si>
  <si>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</si>
  <si>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</si>
  <si>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</si>
  <si>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</si>
  <si>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</si>
  <si>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</si>
  <si>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</si>
  <si>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</si>
  <si>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</si>
  <si>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</si>
  <si>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</si>
  <si>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</si>
  <si>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</si>
  <si>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</si>
  <si>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</si>
  <si>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</si>
  <si>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</si>
  <si>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</si>
  <si>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</si>
  <si>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</si>
  <si>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</si>
  <si>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</si>
  <si>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</si>
  <si>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</si>
  <si>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</si>
  <si>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</si>
  <si>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</si>
  <si>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</si>
  <si>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</si>
  <si>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</si>
  <si>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</si>
  <si>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</si>
  <si>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</si>
  <si>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</si>
  <si>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</si>
  <si>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</si>
  <si>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</si>
  <si>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</si>
  <si>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</si>
  <si>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</si>
  <si>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</si>
  <si>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</si>
  <si>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</si>
  <si>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</si>
  <si>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</si>
  <si>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</si>
  <si>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</si>
  <si>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</si>
  <si>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</si>
  <si>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</si>
  <si>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</si>
  <si>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</si>
  <si>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</si>
  <si>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</si>
  <si>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</si>
  <si>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</si>
  <si>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</si>
  <si>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</si>
  <si>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</si>
  <si>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</si>
  <si>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</si>
  <si>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</si>
  <si>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</si>
  <si>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</si>
  <si>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</si>
  <si>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</si>
  <si>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</si>
  <si>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</si>
  <si>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</si>
  <si>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</si>
  <si>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</si>
  <si>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</si>
  <si>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</si>
  <si>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</si>
  <si>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</si>
  <si>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</si>
  <si>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</si>
  <si>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</si>
  <si>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</si>
  <si>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</si>
  <si>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</si>
  <si>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</si>
  <si>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</si>
  <si>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</si>
  <si>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</si>
  <si>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</si>
  <si>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</si>
  <si>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</si>
  <si>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</si>
  <si>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</si>
  <si>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</si>
  <si>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</si>
  <si>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</si>
  <si>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</si>
  <si>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</si>
  <si>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</si>
  <si>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</si>
  <si>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</si>
  <si>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</si>
  <si>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</si>
  <si>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</si>
  <si>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</si>
  <si>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</si>
  <si>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</si>
  <si>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</si>
  <si>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</si>
  <si>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</si>
  <si>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</si>
  <si>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</si>
  <si>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</si>
  <si>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</si>
  <si>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</si>
  <si>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</si>
  <si>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</si>
  <si>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</si>
  <si>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</si>
  <si>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</si>
  <si>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</si>
  <si>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</si>
  <si>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</si>
  <si>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</si>
  <si>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</si>
  <si>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</si>
  <si>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</si>
  <si>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</si>
  <si>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</si>
  <si>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</si>
  <si>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</si>
  <si>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</si>
  <si>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</si>
  <si>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</si>
  <si>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</si>
  <si>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</si>
  <si>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</si>
  <si>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</si>
  <si>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</si>
  <si>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</si>
  <si>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</si>
  <si>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</si>
  <si>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</si>
  <si>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</si>
  <si>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</si>
  <si>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</si>
  <si>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</si>
  <si>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</si>
  <si>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</si>
  <si>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</si>
  <si>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</si>
  <si>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</si>
  <si>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</si>
  <si>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</si>
  <si>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</si>
  <si>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</si>
  <si>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</si>
  <si>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</si>
  <si>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</si>
  <si>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</si>
  <si>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</si>
  <si>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</si>
  <si>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</si>
  <si>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</si>
  <si>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</si>
  <si>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</si>
  <si>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</si>
  <si>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</si>
  <si>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</si>
  <si>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</si>
  <si>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</si>
  <si>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</si>
  <si>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</si>
  <si>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</si>
  <si>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</si>
  <si>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</si>
  <si>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</si>
  <si>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</si>
  <si>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</si>
  <si>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</si>
  <si>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</si>
  <si>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</si>
  <si>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</si>
  <si>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</si>
  <si>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</si>
  <si>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</si>
  <si>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</si>
  <si>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</si>
  <si>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</si>
  <si>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</si>
  <si>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</si>
  <si>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</si>
  <si>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</si>
  <si>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</si>
  <si>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</si>
  <si>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</si>
  <si>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</si>
  <si>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</si>
  <si>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</si>
  <si>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</si>
  <si>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</si>
  <si>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</si>
  <si>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</si>
  <si>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</si>
  <si>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</si>
  <si>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</si>
  <si>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</si>
  <si>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</si>
  <si>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</si>
  <si>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</si>
  <si>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</si>
  <si>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</si>
  <si>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</si>
  <si>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</si>
  <si>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</si>
  <si>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</si>
  <si>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</si>
  <si>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</si>
  <si>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</si>
  <si>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</si>
  <si>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</si>
  <si>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</si>
  <si>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</si>
  <si>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</si>
  <si>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</si>
  <si>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</si>
  <si>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</si>
  <si>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</si>
  <si>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</si>
  <si>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</si>
  <si>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</si>
  <si>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</si>
  <si>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</si>
  <si>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</si>
  <si>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</si>
  <si>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</si>
  <si>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</si>
  <si>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</si>
  <si>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</si>
  <si>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</si>
  <si>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</si>
  <si>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</si>
  <si>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</si>
  <si>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</si>
  <si>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</si>
  <si>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</si>
  <si>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</si>
  <si>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</si>
  <si>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</si>
  <si>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</si>
  <si>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</si>
  <si>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</si>
  <si>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</si>
  <si>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</si>
  <si>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</si>
  <si>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</si>
  <si>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</si>
  <si>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</si>
  <si>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</si>
  <si>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</si>
  <si>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</si>
  <si>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</si>
  <si>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</si>
  <si>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</si>
  <si>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</si>
  <si>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</si>
  <si>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</si>
  <si>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</si>
  <si>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</si>
  <si>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</si>
  <si>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</si>
  <si>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</si>
  <si>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</si>
  <si>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</si>
  <si>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</si>
  <si>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</si>
  <si>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</si>
  <si>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</si>
  <si>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</si>
  <si>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</si>
  <si>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</si>
  <si>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</si>
  <si>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</si>
  <si>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</si>
  <si>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</si>
  <si>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</si>
  <si>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</si>
  <si>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</si>
  <si>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</si>
  <si>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</si>
  <si>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</si>
  <si>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</si>
  <si>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</si>
  <si>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</si>
  <si>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</si>
  <si>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</si>
  <si>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</si>
  <si>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</si>
  <si>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</si>
  <si>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</si>
  <si>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</si>
  <si>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</si>
  <si>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</si>
  <si>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</si>
  <si>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</si>
  <si>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</si>
  <si>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</si>
  <si>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</si>
  <si>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</si>
  <si>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</si>
  <si>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</si>
  <si>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</si>
  <si>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</si>
  <si>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</si>
  <si>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</si>
  <si>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</si>
  <si>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</si>
  <si>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</si>
  <si>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</si>
  <si>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</si>
  <si>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</si>
  <si>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</si>
  <si>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</si>
  <si>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</si>
  <si>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</si>
  <si>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</si>
  <si>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</si>
  <si>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</si>
  <si>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</si>
  <si>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</si>
  <si>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</si>
  <si>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</si>
  <si>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</si>
  <si>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</si>
  <si>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</si>
  <si>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</si>
  <si>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</si>
  <si>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</si>
  <si>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</si>
  <si>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</si>
  <si>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</si>
  <si>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</si>
  <si>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</si>
  <si>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</si>
  <si>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</si>
  <si>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</si>
  <si>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</si>
  <si>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</si>
  <si>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</si>
  <si>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</si>
  <si>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</si>
  <si>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</si>
  <si>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</si>
  <si>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</si>
  <si>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</si>
  <si>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</si>
  <si>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</si>
  <si>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</si>
  <si>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</si>
  <si>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</si>
  <si>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</si>
  <si>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</si>
  <si>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</si>
  <si>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</si>
  <si>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</si>
  <si>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</si>
  <si>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</si>
  <si>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</si>
  <si>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</si>
  <si>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</si>
  <si>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</si>
  <si>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</si>
  <si>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</si>
  <si>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</si>
  <si>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</si>
  <si>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</si>
  <si>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</si>
  <si>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</si>
  <si>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</si>
  <si>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</si>
  <si>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</si>
  <si>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</si>
  <si>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</si>
  <si>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</si>
  <si>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</si>
  <si>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</si>
  <si>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</si>
  <si>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</si>
  <si>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</si>
  <si>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</si>
  <si>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</si>
  <si>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</si>
  <si>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</si>
  <si>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</si>
  <si>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</si>
  <si>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</si>
  <si>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</si>
  <si>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</si>
  <si>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</si>
  <si>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</si>
  <si>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</si>
  <si>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</si>
  <si>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</si>
  <si>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</si>
  <si>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</si>
  <si>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</si>
  <si>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</si>
  <si>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</si>
  <si>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</si>
  <si>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</si>
  <si>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</si>
  <si>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</si>
  <si>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</si>
  <si>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</si>
  <si>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</si>
  <si>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</si>
  <si>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</si>
  <si>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</si>
  <si>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</si>
  <si>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</si>
  <si>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</si>
  <si>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</si>
  <si>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</si>
  <si>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</si>
  <si>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</si>
  <si>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</si>
  <si>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</si>
  <si>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</si>
  <si>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</si>
  <si>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</si>
  <si>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</si>
  <si>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</si>
  <si>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</si>
  <si>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</si>
  <si>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</si>
  <si>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</si>
  <si>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</si>
  <si>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</si>
  <si>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</si>
  <si>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</si>
  <si>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</si>
  <si>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</si>
  <si>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</si>
  <si>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</si>
  <si>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</si>
  <si>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</si>
  <si>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</si>
  <si>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</si>
  <si>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</si>
  <si>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</si>
  <si>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</si>
  <si>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</si>
  <si>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</si>
  <si>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</si>
  <si>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</si>
  <si>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</si>
  <si>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</si>
  <si>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</si>
  <si>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</si>
  <si>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</si>
  <si>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</si>
  <si>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</si>
  <si>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</si>
  <si>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</si>
  <si>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</si>
  <si>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</si>
  <si>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</si>
  <si>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</si>
  <si>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</si>
  <si>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</si>
  <si>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</si>
  <si>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</si>
  <si>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</si>
  <si>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</si>
  <si>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</si>
  <si>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</si>
  <si>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</si>
  <si>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</si>
  <si>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</si>
  <si>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</si>
  <si>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</si>
  <si>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</si>
  <si>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</si>
  <si>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</si>
  <si>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</si>
  <si>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</si>
  <si>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</si>
  <si>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</si>
  <si>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</si>
  <si>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</si>
  <si>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</si>
  <si>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</si>
  <si>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</si>
  <si>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</si>
  <si>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</si>
  <si>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</si>
  <si>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</si>
  <si>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</si>
  <si>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</si>
  <si>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</si>
  <si>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</si>
  <si>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</si>
  <si>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</si>
  <si>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</si>
  <si>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</si>
  <si>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</si>
  <si>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</si>
  <si>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</si>
  <si>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</si>
  <si>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</si>
  <si>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</si>
  <si>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</si>
  <si>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</si>
  <si>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</si>
  <si>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</si>
  <si>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</si>
  <si>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</si>
  <si>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</si>
  <si>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</si>
  <si>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</si>
  <si>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</si>
  <si>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</si>
  <si>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</si>
  <si>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</si>
  <si>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</si>
  <si>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</si>
  <si>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</si>
  <si>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</si>
  <si>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</si>
  <si>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</si>
  <si>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</si>
  <si>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</si>
  <si>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</si>
  <si>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</si>
  <si>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</si>
  <si>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</si>
  <si>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</si>
  <si>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</si>
  <si>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</si>
  <si>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</si>
  <si>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</si>
  <si>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</si>
  <si>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</si>
  <si>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</si>
  <si>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</si>
  <si>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</si>
  <si>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</si>
  <si>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</si>
  <si>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</si>
  <si>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</si>
  <si>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</si>
  <si>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</si>
  <si>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</si>
  <si>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</si>
  <si>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</si>
  <si>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</si>
  <si>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</si>
  <si>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</si>
  <si>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</si>
  <si>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</si>
  <si>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</si>
  <si>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</si>
  <si>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</si>
  <si>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</si>
  <si>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</si>
  <si>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</si>
  <si>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</si>
  <si>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</si>
  <si>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</si>
  <si>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</si>
  <si>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</si>
  <si>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</si>
  <si>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</si>
  <si>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</si>
  <si>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</si>
  <si>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</si>
  <si>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</si>
  <si>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</si>
  <si>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</si>
  <si>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</si>
  <si>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</si>
  <si>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</si>
  <si>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</si>
  <si>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</si>
  <si>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</si>
  <si>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</si>
  <si>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</si>
  <si>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</si>
  <si>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</si>
  <si>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</si>
  <si>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</si>
  <si>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</si>
  <si>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</si>
  <si>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</si>
  <si>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</si>
  <si>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</si>
  <si>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</si>
  <si>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</si>
  <si>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</si>
  <si>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</si>
  <si>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</si>
  <si>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</si>
  <si>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</si>
  <si>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</si>
  <si>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</si>
  <si>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</si>
  <si>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</si>
  <si>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</si>
  <si>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</si>
  <si>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</si>
  <si>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</si>
  <si>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</si>
  <si>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</si>
  <si>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</si>
  <si>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</si>
  <si>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</si>
  <si>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</si>
  <si>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</si>
  <si>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</si>
  <si>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</si>
  <si>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</si>
  <si>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</si>
  <si>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</si>
  <si>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</si>
  <si>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</si>
  <si>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</si>
  <si>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</si>
  <si>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</si>
  <si>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</si>
  <si>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</si>
  <si>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</si>
  <si>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</si>
  <si>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</si>
  <si>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</si>
  <si>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</si>
  <si>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</si>
  <si>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</si>
  <si>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</si>
  <si>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</si>
  <si>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</si>
  <si>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</si>
  <si>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</si>
  <si>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</si>
  <si>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</si>
  <si>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</si>
  <si>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</si>
  <si>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</si>
  <si>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</si>
  <si>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</si>
  <si>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</si>
  <si>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</si>
  <si>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</si>
  <si>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</si>
  <si>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</si>
  <si>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</si>
  <si>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</si>
  <si>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</si>
  <si>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</si>
  <si>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</si>
  <si>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</si>
  <si>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</si>
  <si>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</si>
  <si>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</si>
  <si>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</si>
  <si>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</si>
  <si>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</si>
  <si>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</si>
  <si>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</si>
  <si>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</si>
  <si>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</si>
  <si>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</si>
  <si>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</si>
  <si>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</si>
  <si>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</si>
  <si>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</si>
  <si>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</si>
  <si>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</si>
  <si>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</si>
  <si>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</si>
  <si>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</si>
  <si>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</si>
  <si>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</si>
  <si>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</si>
  <si>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</si>
  <si>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</si>
  <si>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</si>
  <si>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</si>
  <si>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</si>
  <si>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</si>
  <si>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</si>
  <si>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</si>
  <si>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</si>
  <si>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</si>
  <si>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</si>
  <si>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</si>
  <si>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</si>
  <si>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</si>
  <si>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</si>
  <si>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</si>
  <si>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</si>
  <si>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</si>
  <si>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</si>
  <si>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</si>
  <si>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</si>
  <si>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</si>
  <si>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</si>
  <si>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</si>
  <si>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</si>
  <si>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</si>
  <si>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</si>
  <si>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</si>
  <si>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</si>
  <si>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</si>
  <si>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</si>
  <si>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</si>
  <si>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</si>
  <si>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</si>
  <si>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</si>
  <si>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</si>
  <si>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</si>
  <si>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</si>
  <si>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</si>
  <si>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</si>
  <si>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</si>
  <si>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</si>
  <si>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</si>
  <si>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</si>
  <si>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</si>
  <si>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</si>
  <si>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</si>
  <si>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</si>
  <si>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</si>
  <si>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</si>
  <si>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</si>
  <si>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</si>
  <si>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</si>
  <si>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</si>
  <si>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</si>
  <si>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</si>
  <si>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</si>
  <si>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</si>
  <si>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</si>
  <si>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</si>
  <si>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</si>
  <si>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</si>
  <si>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</si>
  <si>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</si>
  <si>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</si>
  <si>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</si>
  <si>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</si>
  <si>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</si>
  <si>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</si>
  <si>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</si>
  <si>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</si>
  <si>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</si>
  <si>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</si>
  <si>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</si>
  <si>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</si>
  <si>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</si>
  <si>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</si>
  <si>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</si>
  <si>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</si>
  <si>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</si>
  <si>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</si>
  <si>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</si>
  <si>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</si>
  <si>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</si>
  <si>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</si>
  <si>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</si>
  <si>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</si>
  <si>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</si>
  <si>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</si>
  <si>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</si>
  <si>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</si>
  <si>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</si>
  <si>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</si>
  <si>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</si>
  <si>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</si>
  <si>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</si>
  <si>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</si>
  <si>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</si>
  <si>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</si>
  <si>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</si>
  <si>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</si>
  <si>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</si>
  <si>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</si>
  <si>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</si>
  <si>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</si>
  <si>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</si>
  <si>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</si>
  <si>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</si>
  <si>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</si>
  <si>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</si>
  <si>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</si>
  <si>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</si>
  <si>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</si>
  <si>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</si>
  <si>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</si>
  <si>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</si>
  <si>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</si>
  <si>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</si>
  <si>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</si>
  <si>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</si>
  <si>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</si>
  <si>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</si>
  <si>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</si>
  <si>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</si>
  <si>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</si>
  <si>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</si>
  <si>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</si>
  <si>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</si>
  <si>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</si>
  <si>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</si>
  <si>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</si>
  <si>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</si>
  <si>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</si>
  <si>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</si>
  <si>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</si>
  <si>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</si>
  <si>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</si>
  <si>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</si>
  <si>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</si>
  <si>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</si>
  <si>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</si>
  <si>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</si>
  <si>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</si>
  <si>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</si>
  <si>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</si>
  <si>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</si>
  <si>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</si>
  <si>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</si>
  <si>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</si>
  <si>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</si>
  <si>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</si>
  <si>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</si>
  <si>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</si>
  <si>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</si>
  <si>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</si>
  <si>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</si>
  <si>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</si>
  <si>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</si>
  <si>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</si>
  <si>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</si>
  <si>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</si>
  <si>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</si>
  <si>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</si>
  <si>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</si>
  <si>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</si>
  <si>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</si>
  <si>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</si>
  <si>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</si>
  <si>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</si>
  <si>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</si>
  <si>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</si>
  <si>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</si>
  <si>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</si>
  <si>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</si>
  <si>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</si>
  <si>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</si>
  <si>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</si>
  <si>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</si>
  <si>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</si>
  <si>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</si>
  <si>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</si>
  <si>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</si>
  <si>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</si>
  <si>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</si>
  <si>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</si>
  <si>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</si>
  <si>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</si>
  <si>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</si>
  <si>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</si>
  <si>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</si>
  <si>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</si>
  <si>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</si>
  <si>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</si>
  <si>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</si>
  <si>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</si>
  <si>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</si>
  <si>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</si>
  <si>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</si>
  <si>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</si>
  <si>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</si>
  <si>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</si>
  <si>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</si>
  <si>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</si>
  <si>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</si>
  <si>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</si>
  <si>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</si>
  <si>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</si>
  <si>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</si>
  <si>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</si>
  <si>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</si>
  <si>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</si>
  <si>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</si>
  <si>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</si>
  <si>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</si>
  <si>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</si>
  <si>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</si>
  <si>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</si>
  <si>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</si>
  <si>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</si>
  <si>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</si>
  <si>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</si>
  <si>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</si>
  <si>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</si>
  <si>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</si>
  <si>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</si>
  <si>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</si>
  <si>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</si>
  <si>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</si>
  <si>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</si>
  <si>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</si>
  <si>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</si>
  <si>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</si>
  <si>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</si>
  <si>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</si>
  <si>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</si>
  <si>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</si>
  <si>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</si>
  <si>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</si>
  <si>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</si>
  <si>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</si>
  <si>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</si>
  <si>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</si>
  <si>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</si>
  <si>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</si>
  <si>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</si>
  <si>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</si>
  <si>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</si>
  <si>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</si>
  <si>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</si>
  <si>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</si>
  <si>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</si>
  <si>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</si>
  <si>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</si>
  <si>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</si>
  <si>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</si>
  <si>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</si>
  <si>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</si>
  <si>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</si>
  <si>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</si>
  <si>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</si>
  <si>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</si>
  <si>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</si>
  <si>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</si>
  <si>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</si>
  <si>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</si>
  <si>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</si>
  <si>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</si>
  <si>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</si>
  <si>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</si>
  <si>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</si>
  <si>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</si>
  <si>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</si>
  <si>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</si>
  <si>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</si>
  <si>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</si>
  <si>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</si>
  <si>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</si>
  <si>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</si>
  <si>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</si>
  <si>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</si>
  <si>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</si>
  <si>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</si>
  <si>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</si>
  <si>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</si>
  <si>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</si>
  <si>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</si>
  <si>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</si>
  <si>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</si>
  <si>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</si>
  <si>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</si>
  <si>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</si>
  <si>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</si>
  <si>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</si>
  <si>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</si>
  <si>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</si>
  <si>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</si>
  <si>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</si>
  <si>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</si>
  <si>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</si>
  <si>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</si>
  <si>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</si>
  <si>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</si>
  <si>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</si>
  <si>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</si>
  <si>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</si>
  <si>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</si>
  <si>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</si>
  <si>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</si>
  <si>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</si>
  <si>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</si>
  <si>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</si>
  <si>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</si>
  <si>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</si>
  <si>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</si>
  <si>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</si>
  <si>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</si>
  <si>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</si>
  <si>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</si>
  <si>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</si>
  <si>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</si>
  <si>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</si>
  <si>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</si>
  <si>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</si>
  <si>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</si>
  <si>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</si>
  <si>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</si>
  <si>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</si>
  <si>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</si>
  <si>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</si>
  <si>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</si>
  <si>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</si>
  <si>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</si>
  <si>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</si>
  <si>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</si>
  <si>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</si>
  <si>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</si>
  <si>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</si>
  <si>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</si>
  <si>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</si>
  <si>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</si>
  <si>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</si>
  <si>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</si>
  <si>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</si>
  <si>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</si>
  <si>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</si>
  <si>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</si>
  <si>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</si>
  <si>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</si>
  <si>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</si>
  <si>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</si>
  <si>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</si>
  <si>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</si>
  <si>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</si>
  <si>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</si>
  <si>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</si>
  <si>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</si>
  <si>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</si>
  <si>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</si>
  <si>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</si>
  <si>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</si>
  <si>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</si>
  <si>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</si>
  <si>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</si>
  <si>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</si>
  <si>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</si>
  <si>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</si>
  <si>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</si>
  <si>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</si>
  <si>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</si>
  <si>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</si>
  <si>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</si>
  <si>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</si>
  <si>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</si>
  <si>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</si>
  <si>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</si>
  <si>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</si>
  <si>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</si>
  <si>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</si>
  <si>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</si>
  <si>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</si>
  <si>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</si>
  <si>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</si>
  <si>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</si>
  <si>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</si>
  <si>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</si>
  <si>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</si>
  <si>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</si>
  <si>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</si>
  <si>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</si>
  <si>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</si>
  <si>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</si>
  <si>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</si>
  <si>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</si>
  <si>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</si>
  <si>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</si>
  <si>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</si>
  <si>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</si>
  <si>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</si>
  <si>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</si>
  <si>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</si>
  <si>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</si>
  <si>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</si>
  <si>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</si>
  <si>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</si>
  <si>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</si>
  <si>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</si>
  <si>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</si>
  <si>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</si>
  <si>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</si>
  <si>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</si>
  <si>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</si>
  <si>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</si>
  <si>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</si>
  <si>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</si>
  <si>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</si>
  <si>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</si>
  <si>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</si>
  <si>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</si>
  <si>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</si>
  <si>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</si>
  <si>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</si>
  <si>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</si>
  <si>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</si>
  <si>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</si>
  <si>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</si>
  <si>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</si>
  <si>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</si>
  <si>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</si>
  <si>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</si>
  <si>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</si>
  <si>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</si>
  <si>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</si>
  <si>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</si>
  <si>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</si>
  <si>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</si>
  <si>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</si>
  <si>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</si>
  <si>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</si>
  <si>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</si>
  <si>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</si>
  <si>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</si>
  <si>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</si>
  <si>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</si>
  <si>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</si>
  <si>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</si>
  <si>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</si>
  <si>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</si>
  <si>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</si>
  <si>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</si>
  <si>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</si>
  <si>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</si>
  <si>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</si>
  <si>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</si>
  <si>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</si>
  <si>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</si>
  <si>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</si>
  <si>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</si>
  <si>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</si>
  <si>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</si>
  <si>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</si>
  <si>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</si>
  <si>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</si>
  <si>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</si>
  <si>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</si>
  <si>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</si>
  <si>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</si>
  <si>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</si>
  <si>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</si>
  <si>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</si>
  <si>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</si>
  <si>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</si>
  <si>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</si>
  <si>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</si>
  <si>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</si>
  <si>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</si>
  <si>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</si>
  <si>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</si>
  <si>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</si>
  <si>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</si>
  <si>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</si>
  <si>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</si>
  <si>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</si>
  <si>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</si>
  <si>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</si>
  <si>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</si>
  <si>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</si>
  <si>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</si>
  <si>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</si>
  <si>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</si>
  <si>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</si>
  <si>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</si>
  <si>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</si>
  <si>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</si>
  <si>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</si>
  <si>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</si>
  <si>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</si>
  <si>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</si>
  <si>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</si>
  <si>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</si>
  <si>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</si>
  <si>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</si>
  <si>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</si>
  <si>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</si>
  <si>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</si>
  <si>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</si>
  <si>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</si>
  <si>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</si>
  <si>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</si>
  <si>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</si>
  <si>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</si>
  <si>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</si>
  <si>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</si>
  <si>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</si>
  <si>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</si>
  <si>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</si>
  <si>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</si>
  <si>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</si>
  <si>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</si>
  <si>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</si>
  <si>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</si>
  <si>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</si>
  <si>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</si>
  <si>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</si>
  <si>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</si>
  <si>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</si>
  <si>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</si>
  <si>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</si>
  <si>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</si>
  <si>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</si>
  <si>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</si>
  <si>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</si>
  <si>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</si>
  <si>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</si>
  <si>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</si>
  <si>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</si>
  <si>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</si>
  <si>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</si>
  <si>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</si>
  <si>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</si>
  <si>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</si>
  <si>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</si>
  <si>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</si>
  <si>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</si>
  <si>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</si>
  <si>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</si>
  <si>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</si>
  <si>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</si>
  <si>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</si>
  <si>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</si>
  <si>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</si>
  <si>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</si>
  <si>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</si>
  <si>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</si>
  <si>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</si>
  <si>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</si>
  <si>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</si>
  <si>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</si>
  <si>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</si>
  <si>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</si>
  <si>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</si>
  <si>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</si>
  <si>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</si>
  <si>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</si>
  <si>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</si>
  <si>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</si>
  <si>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</si>
  <si>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</si>
  <si>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</si>
  <si>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</si>
  <si>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</si>
  <si>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</si>
  <si>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</si>
  <si>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</si>
  <si>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</si>
  <si>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</si>
  <si>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</si>
  <si>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</si>
  <si>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</si>
  <si>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</si>
  <si>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</si>
  <si>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</si>
  <si>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</si>
  <si>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</si>
  <si>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</si>
  <si>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</si>
  <si>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</si>
  <si>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</si>
  <si>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</si>
  <si>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</si>
  <si>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</si>
  <si>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</si>
  <si>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</si>
  <si>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</si>
  <si>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</si>
  <si>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</si>
  <si>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</si>
  <si>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</si>
  <si>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</si>
  <si>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</si>
  <si>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</si>
  <si>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</si>
  <si>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</si>
  <si>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</si>
  <si>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</si>
  <si>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</si>
  <si>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</si>
  <si>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</si>
  <si>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</si>
  <si>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</si>
  <si>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</si>
  <si>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</si>
  <si>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</si>
  <si>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</si>
  <si>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</si>
  <si>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</si>
  <si>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</si>
  <si>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</si>
  <si>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</si>
  <si>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</si>
  <si>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</si>
  <si>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</si>
  <si>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</si>
  <si>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</si>
  <si>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</si>
  <si>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</si>
  <si>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</si>
  <si>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</si>
  <si>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</si>
  <si>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</si>
  <si>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</si>
  <si>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</si>
  <si>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</si>
  <si>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</si>
  <si>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</si>
  <si>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</si>
  <si>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</si>
  <si>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</si>
  <si>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</si>
  <si>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</si>
  <si>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</si>
  <si>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</si>
  <si>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</si>
  <si>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</si>
  <si>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</si>
  <si>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</si>
  <si>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</si>
  <si>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</si>
  <si>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</si>
  <si>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</si>
  <si>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</si>
  <si>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</si>
  <si>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</si>
  <si>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</si>
  <si>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</si>
  <si>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</si>
  <si>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</si>
  <si>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</si>
  <si>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</si>
  <si>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</si>
  <si>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</si>
  <si>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</si>
  <si>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</si>
  <si>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</si>
  <si>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</si>
  <si>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</si>
  <si>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</si>
  <si>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</si>
  <si>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</si>
  <si>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</si>
  <si>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</si>
  <si>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</si>
  <si>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</si>
  <si>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</si>
  <si>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</si>
  <si>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</si>
  <si>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</si>
  <si>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</si>
  <si>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</si>
  <si>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</si>
  <si>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</si>
  <si>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</si>
  <si>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</si>
  <si>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</si>
  <si>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</si>
  <si>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</si>
  <si>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</si>
  <si>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</si>
  <si>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</si>
  <si>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</si>
  <si>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</si>
  <si>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</si>
  <si>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</si>
  <si>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</si>
  <si>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</si>
  <si>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</si>
  <si>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</si>
  <si>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</si>
  <si>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</si>
  <si>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</si>
  <si>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</si>
  <si>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</si>
  <si>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</si>
  <si>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</si>
  <si>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</si>
  <si>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</si>
  <si>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</si>
  <si>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</si>
  <si>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</si>
  <si>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</si>
  <si>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</si>
  <si>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</si>
  <si>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</si>
  <si>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</si>
  <si>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</si>
  <si>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</si>
  <si>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</si>
  <si>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</si>
  <si>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</si>
  <si>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</si>
  <si>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</si>
  <si>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</si>
  <si>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</si>
  <si>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</si>
  <si>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</si>
  <si>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</si>
  <si>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</si>
  <si>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</si>
  <si>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</si>
  <si>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</si>
  <si>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</si>
  <si>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</si>
  <si>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</si>
  <si>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</si>
  <si>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</si>
  <si>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</si>
  <si>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</si>
  <si>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</si>
  <si>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</si>
  <si>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</si>
  <si>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</si>
  <si>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</si>
  <si>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</si>
  <si>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</si>
  <si>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</si>
  <si>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</si>
  <si>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</si>
  <si>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</si>
  <si>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</si>
  <si>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</si>
  <si>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</si>
  <si>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</si>
  <si>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</si>
  <si>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</si>
  <si>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</si>
  <si>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</si>
  <si>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</si>
  <si>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</si>
  <si>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</si>
  <si>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</si>
  <si>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</si>
  <si>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</si>
  <si>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</si>
  <si>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</si>
  <si>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</si>
  <si>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</si>
  <si>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</si>
  <si>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</si>
  <si>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</si>
  <si>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</si>
  <si>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</si>
  <si>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</si>
  <si>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</si>
  <si>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</si>
  <si>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</si>
  <si>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</si>
  <si>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</si>
  <si>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</si>
  <si>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</si>
  <si>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</si>
  <si>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</si>
  <si>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</si>
  <si>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</si>
  <si>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</si>
  <si>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</si>
  <si>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</si>
  <si>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</si>
  <si>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</si>
  <si>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</si>
  <si>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</si>
  <si>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</si>
  <si>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</si>
  <si>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</si>
  <si>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</si>
  <si>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</si>
  <si>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</si>
  <si>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</si>
  <si>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</si>
  <si>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</si>
  <si>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</si>
  <si>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</si>
  <si>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</si>
  <si>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</si>
  <si>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</si>
  <si>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</si>
  <si>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</si>
  <si>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</si>
  <si>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</si>
  <si>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</si>
  <si>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</si>
  <si>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</si>
  <si>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</si>
  <si>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</si>
  <si>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</si>
  <si>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</si>
  <si>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</si>
  <si>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</si>
  <si>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</si>
  <si>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</si>
  <si>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</si>
  <si>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</si>
  <si>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</si>
  <si>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</si>
  <si>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</si>
  <si>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</si>
  <si>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</si>
  <si>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</si>
  <si>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</si>
  <si>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</si>
  <si>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</si>
  <si>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</si>
  <si>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</si>
  <si>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</si>
  <si>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</si>
  <si>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</si>
  <si>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</si>
  <si>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</si>
  <si>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</si>
  <si>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</si>
  <si>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</si>
  <si>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</si>
  <si>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</si>
  <si>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</si>
  <si>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</si>
  <si>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</si>
  <si>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</si>
  <si>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</si>
  <si>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</si>
  <si>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</si>
  <si>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</si>
  <si>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</si>
  <si>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</si>
  <si>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</si>
  <si>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</si>
  <si>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</si>
  <si>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</si>
  <si>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</si>
  <si>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</si>
  <si>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</si>
  <si>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</si>
  <si>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</si>
  <si>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</si>
  <si>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</si>
  <si>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</si>
  <si>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</si>
  <si>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</si>
  <si>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</si>
  <si>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</si>
  <si>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</si>
  <si>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</si>
  <si>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</si>
  <si>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</si>
  <si>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</si>
  <si>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</si>
  <si>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</si>
  <si>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</si>
  <si>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</si>
  <si>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</si>
  <si>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</si>
  <si>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</si>
  <si>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</si>
  <si>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</si>
  <si>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</si>
  <si>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</si>
  <si>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</si>
  <si>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</si>
  <si>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</si>
  <si>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</si>
  <si>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</si>
  <si>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</si>
  <si>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</si>
  <si>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</si>
  <si>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</si>
  <si>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</si>
  <si>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</si>
  <si>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</si>
  <si>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</si>
  <si>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</si>
  <si>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</si>
  <si>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</si>
  <si>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</si>
  <si>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</si>
  <si>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</si>
  <si>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</si>
  <si>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</si>
  <si>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</si>
  <si>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</si>
  <si>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</si>
  <si>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</si>
  <si>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</si>
  <si>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</si>
  <si>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</si>
  <si>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</si>
  <si>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</si>
  <si>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</si>
  <si>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</si>
  <si>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</si>
  <si>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</si>
  <si>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</si>
  <si>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</si>
  <si>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</si>
  <si>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</si>
  <si>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</si>
  <si>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</si>
  <si>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</si>
  <si>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</si>
  <si>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</si>
  <si>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</si>
  <si>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</si>
  <si>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</si>
  <si>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</si>
  <si>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</si>
  <si>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</si>
  <si>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</si>
  <si>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</si>
  <si>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</si>
  <si>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</si>
  <si>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</si>
  <si>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</si>
  <si>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</si>
  <si>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</si>
  <si>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</si>
  <si>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</si>
  <si>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</si>
  <si>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</si>
  <si>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</si>
  <si>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</si>
  <si>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</si>
  <si>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</si>
  <si>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</si>
  <si>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</si>
  <si>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</si>
  <si>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</si>
  <si>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</si>
  <si>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</si>
  <si>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</si>
  <si>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</si>
  <si>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</si>
  <si>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</si>
  <si>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</si>
  <si>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</si>
  <si>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</si>
  <si>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</si>
  <si>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</si>
  <si>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</si>
  <si>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</si>
  <si>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</si>
  <si>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</si>
  <si>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</si>
  <si>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</si>
  <si>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</si>
  <si>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</si>
  <si>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</si>
  <si>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</si>
  <si>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</si>
  <si>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</si>
  <si>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</si>
  <si>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</si>
  <si>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</si>
  <si>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</si>
  <si>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</si>
  <si>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</si>
  <si>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</si>
  <si>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</si>
  <si>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</si>
  <si>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</si>
  <si>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</si>
  <si>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</si>
  <si>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</si>
  <si>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</si>
  <si>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</si>
  <si>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</si>
  <si>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</si>
  <si>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</si>
  <si>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</si>
  <si>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</si>
  <si>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</si>
  <si>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</si>
  <si>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</si>
  <si>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</si>
  <si>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</si>
  <si>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</si>
  <si>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</si>
  <si>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</si>
  <si>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</si>
  <si>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</si>
  <si>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</si>
  <si>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</si>
  <si>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</si>
  <si>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</si>
  <si>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</si>
  <si>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</si>
  <si>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</si>
  <si>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</si>
  <si>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</si>
  <si>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</si>
  <si>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</si>
  <si>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</si>
  <si>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</si>
  <si>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</si>
  <si>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</si>
  <si>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</si>
  <si>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</si>
  <si>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</si>
  <si>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</si>
  <si>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</si>
  <si>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</si>
  <si>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</si>
  <si>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</si>
  <si>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</si>
  <si>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</si>
  <si>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</si>
  <si>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</si>
  <si>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</si>
  <si>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</si>
  <si>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</si>
  <si>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</si>
  <si>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</si>
  <si>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</si>
  <si>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</si>
  <si>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</si>
  <si>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</si>
  <si>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</si>
  <si>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</si>
  <si>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</si>
  <si>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</si>
  <si>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</si>
  <si>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</si>
  <si>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</si>
  <si>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</si>
  <si>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</si>
  <si>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</si>
  <si>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</si>
  <si>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</si>
  <si>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</si>
  <si>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</si>
  <si>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</si>
  <si>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</si>
  <si>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</si>
  <si>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</si>
  <si>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</si>
  <si>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</si>
  <si>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</si>
  <si>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</si>
  <si>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</si>
  <si>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</si>
  <si>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</si>
  <si>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</si>
  <si>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</si>
  <si>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</si>
  <si>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</si>
  <si>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</si>
  <si>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</si>
  <si>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</si>
  <si>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</si>
  <si>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</si>
  <si>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</si>
  <si>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</si>
  <si>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</si>
  <si>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</si>
  <si>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</si>
  <si>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</si>
  <si>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</si>
  <si>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</si>
  <si>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</si>
  <si>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</si>
  <si>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</si>
  <si>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</si>
  <si>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</si>
  <si>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</si>
  <si>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</si>
  <si>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</si>
  <si>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</si>
  <si>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</si>
  <si>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</si>
  <si>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</si>
  <si>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</si>
  <si>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</si>
  <si>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</si>
  <si>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</si>
  <si>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</si>
  <si>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</si>
  <si>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</si>
  <si>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</si>
  <si>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</si>
  <si>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</si>
  <si>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</si>
  <si>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</si>
  <si>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</si>
  <si>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</si>
  <si>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</si>
  <si>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</si>
  <si>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</si>
  <si>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</si>
  <si>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</si>
  <si>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</si>
  <si>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</si>
  <si>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</si>
  <si>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</si>
  <si>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</si>
  <si>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</si>
  <si>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</si>
  <si>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</si>
  <si>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</si>
  <si>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</si>
  <si>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</si>
  <si>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</si>
  <si>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</si>
  <si>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</si>
  <si>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</si>
  <si>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</si>
  <si>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</si>
  <si>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</si>
  <si>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</si>
  <si>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</si>
  <si>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</si>
  <si>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</si>
  <si>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</si>
  <si>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</si>
  <si>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</si>
  <si>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</si>
  <si>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</si>
  <si>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</si>
  <si>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</si>
  <si>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</si>
  <si>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</si>
  <si>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</si>
  <si>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</si>
  <si>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</si>
  <si>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</si>
  <si>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</si>
  <si>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</si>
  <si>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</si>
  <si>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</si>
  <si>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</si>
  <si>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</si>
  <si>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</si>
  <si>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</si>
  <si>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</si>
  <si>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</si>
  <si>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</si>
  <si>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</si>
  <si>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</si>
  <si>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</si>
  <si>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</si>
  <si>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</si>
  <si>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</si>
  <si>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</si>
  <si>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</si>
  <si>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</si>
  <si>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</si>
  <si>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</si>
  <si>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</si>
  <si>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</si>
  <si>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</si>
  <si>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</si>
  <si>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</si>
  <si>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</si>
  <si>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</si>
  <si>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</si>
  <si>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</si>
  <si>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</si>
  <si>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</si>
  <si>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</si>
  <si>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</si>
  <si>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</si>
  <si>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</si>
  <si>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</si>
  <si>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</si>
  <si>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</si>
  <si>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</si>
  <si>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</si>
  <si>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</si>
  <si>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</si>
  <si>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</si>
  <si>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</si>
  <si>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</si>
  <si>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</si>
  <si>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</si>
  <si>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</si>
  <si>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</si>
  <si>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</si>
  <si>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</si>
  <si>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</si>
  <si>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</si>
  <si>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</si>
  <si>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</si>
  <si>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</si>
  <si>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</si>
  <si>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</si>
  <si>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</si>
  <si>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</si>
  <si>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</si>
  <si>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</si>
  <si>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</si>
  <si>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</si>
  <si>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</si>
  <si>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</si>
  <si>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</si>
  <si>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</si>
  <si>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</si>
  <si>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</si>
  <si>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</si>
  <si>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</si>
  <si>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</si>
  <si>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</si>
  <si>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</si>
  <si>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</si>
  <si>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</si>
  <si>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</si>
  <si>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</si>
  <si>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</si>
  <si>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</si>
  <si>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</si>
  <si>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</si>
  <si>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</si>
  <si>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</si>
  <si>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</si>
  <si>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</si>
  <si>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</si>
  <si>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</si>
  <si>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</si>
  <si>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</si>
  <si>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</si>
  <si>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</si>
  <si>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</si>
  <si>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</si>
  <si>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</si>
  <si>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</si>
  <si>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</si>
  <si>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</si>
  <si>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</si>
  <si>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</si>
  <si>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</si>
  <si>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</si>
  <si>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</si>
  <si>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</si>
  <si>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</si>
  <si>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</si>
  <si>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</si>
  <si>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</si>
  <si>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</si>
  <si>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</si>
  <si>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</si>
  <si>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</si>
  <si>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</si>
  <si>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</si>
  <si>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</si>
  <si>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</si>
  <si>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</si>
  <si>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</si>
  <si>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</si>
  <si>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</si>
  <si>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</si>
  <si>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</si>
  <si>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</si>
  <si>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</si>
  <si>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</si>
  <si>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</si>
  <si>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</si>
  <si>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</si>
  <si>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</si>
  <si>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</si>
  <si>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</si>
  <si>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</si>
  <si>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</si>
  <si>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</si>
  <si>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</si>
  <si>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</si>
  <si>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</si>
  <si>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</si>
  <si>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</si>
  <si>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</si>
  <si>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</si>
  <si>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</si>
  <si>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</si>
  <si>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</si>
  <si>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</si>
  <si>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</si>
  <si>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</si>
  <si>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</si>
  <si>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</si>
  <si>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</si>
  <si>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</si>
  <si>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</si>
  <si>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</si>
  <si>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</si>
  <si>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</si>
  <si>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</si>
  <si>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</si>
  <si>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</si>
  <si>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</si>
  <si>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</si>
  <si>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</si>
  <si>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</si>
  <si>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</si>
  <si>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</si>
  <si>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</si>
  <si>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</si>
  <si>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</si>
  <si>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</si>
  <si>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</si>
  <si>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</si>
  <si>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</si>
  <si>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</si>
  <si>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</si>
  <si>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</si>
  <si>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</si>
  <si>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</si>
  <si>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</si>
  <si>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</si>
  <si>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</si>
  <si>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</si>
  <si>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</si>
  <si>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</si>
  <si>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</si>
  <si>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</si>
  <si>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</si>
  <si>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</si>
  <si>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</si>
  <si>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</si>
  <si>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</si>
  <si>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</si>
  <si>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</si>
  <si>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</si>
  <si>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</si>
  <si>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</si>
  <si>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</si>
  <si>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</si>
  <si>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</si>
  <si>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</si>
  <si>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</si>
  <si>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</si>
  <si>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</si>
  <si>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</si>
  <si>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</si>
  <si>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</si>
  <si>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</si>
  <si>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</si>
  <si>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</si>
  <si>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</si>
  <si>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</si>
  <si>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</si>
  <si>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</si>
  <si>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</si>
  <si>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</si>
  <si>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</si>
  <si>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</si>
  <si>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</si>
  <si>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</si>
  <si>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</si>
  <si>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</si>
  <si>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</si>
  <si>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</si>
  <si>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</si>
  <si>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</si>
  <si>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</si>
  <si>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</si>
  <si>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</si>
  <si>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</si>
  <si>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</si>
  <si>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</si>
  <si>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</si>
  <si>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</si>
  <si>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</si>
  <si>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</si>
  <si>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</si>
  <si>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</si>
  <si>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</si>
  <si>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</si>
  <si>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</si>
  <si>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</si>
  <si>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</si>
  <si>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</si>
  <si>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</si>
  <si>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</si>
  <si>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</si>
  <si>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</si>
  <si>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</si>
  <si>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</si>
  <si>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</si>
  <si>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</si>
  <si>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</si>
  <si>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</si>
  <si>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</si>
  <si>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</si>
  <si>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</si>
  <si>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</si>
  <si>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</si>
  <si>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</si>
  <si>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</si>
  <si>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</si>
  <si>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</si>
  <si>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</si>
  <si>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</si>
  <si>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</si>
  <si>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</si>
  <si>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</si>
  <si>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</si>
  <si>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</si>
  <si>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</si>
  <si>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</si>
  <si>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</si>
  <si>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</si>
  <si>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</si>
  <si>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</si>
  <si>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</si>
  <si>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</si>
  <si>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</si>
  <si>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</si>
  <si>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</si>
  <si>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</si>
  <si>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</si>
  <si>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</si>
  <si>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</si>
  <si>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</si>
  <si>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</si>
  <si>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</si>
  <si>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</si>
  <si>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</si>
  <si>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</si>
  <si>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</si>
  <si>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</si>
  <si>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</si>
  <si>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</si>
  <si>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</si>
  <si>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</si>
  <si>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</si>
  <si>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</si>
  <si>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</si>
  <si>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</si>
  <si>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</si>
  <si>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</si>
  <si>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</si>
  <si>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</si>
  <si>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</si>
  <si>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</si>
  <si>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</si>
  <si>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</si>
  <si>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</si>
  <si>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</si>
  <si>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</si>
  <si>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</si>
  <si>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</si>
  <si>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</si>
  <si>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</si>
  <si>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</si>
  <si>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</si>
  <si>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</si>
  <si>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</si>
  <si>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</si>
  <si>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</si>
  <si>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</si>
  <si>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</si>
  <si>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</si>
  <si>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</si>
  <si>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</si>
  <si>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</si>
  <si>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</si>
  <si>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</si>
  <si>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</si>
  <si>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</si>
  <si>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</si>
  <si>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</si>
  <si>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</si>
  <si>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</si>
  <si>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</si>
  <si>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</si>
  <si>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</si>
  <si>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</si>
  <si>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</si>
  <si>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</si>
  <si>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</si>
  <si>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</si>
  <si>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</si>
  <si>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</si>
  <si>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</si>
  <si>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</si>
  <si>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</si>
  <si>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</si>
  <si>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</si>
  <si>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</si>
  <si>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</si>
  <si>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</si>
  <si>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</si>
  <si>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</si>
  <si>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</si>
  <si>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</si>
  <si>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</si>
  <si>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</si>
  <si>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</si>
  <si>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</si>
  <si>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</si>
  <si>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</si>
  <si>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</si>
  <si>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</si>
  <si>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</si>
  <si>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</si>
  <si>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</si>
  <si>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</si>
  <si>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</si>
  <si>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</si>
  <si>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</si>
  <si>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</si>
  <si>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</si>
  <si>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</si>
  <si>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</si>
  <si>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</si>
  <si>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</si>
  <si>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</si>
  <si>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</si>
  <si>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</si>
  <si>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</si>
  <si>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</si>
  <si>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</si>
  <si>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</si>
  <si>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</si>
  <si>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</si>
  <si>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</si>
  <si>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</si>
  <si>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</si>
  <si>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</si>
  <si>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</si>
  <si>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</si>
  <si>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</si>
  <si>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</si>
  <si>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</si>
  <si>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</si>
  <si>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</si>
  <si>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</si>
  <si>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</si>
  <si>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</si>
  <si>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</si>
  <si>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</si>
  <si>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</si>
  <si>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</si>
  <si>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</si>
  <si>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</si>
  <si>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</si>
  <si>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</si>
  <si>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</si>
  <si>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</si>
  <si>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</si>
  <si>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</si>
  <si>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</si>
  <si>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</si>
  <si>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</si>
  <si>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</si>
  <si>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</si>
  <si>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</si>
  <si>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</si>
  <si>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</si>
  <si>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</si>
  <si>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</si>
  <si>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</si>
  <si>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</si>
  <si>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</si>
  <si>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</si>
  <si>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</si>
  <si>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</si>
  <si>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</si>
  <si>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</si>
  <si>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</si>
  <si>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</si>
  <si>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</si>
  <si>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</si>
  <si>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</si>
  <si>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</si>
  <si>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</si>
  <si>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</si>
  <si>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</si>
  <si>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</si>
  <si>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</si>
  <si>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</si>
  <si>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</si>
  <si>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</si>
  <si>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</si>
  <si>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</si>
  <si>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</si>
  <si>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</si>
  <si>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</si>
  <si>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</si>
  <si>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</si>
  <si>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</si>
  <si>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</si>
  <si>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</si>
  <si>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</si>
  <si>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</si>
  <si>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</si>
  <si>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</si>
  <si>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</si>
  <si>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</si>
  <si>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</si>
  <si>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</si>
  <si>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</si>
  <si>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</si>
  <si>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</si>
  <si>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</si>
  <si>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</si>
  <si>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</si>
  <si>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</si>
  <si>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</si>
  <si>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</si>
  <si>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</si>
  <si>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</si>
  <si>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</si>
  <si>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</si>
  <si>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</si>
  <si>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</si>
  <si>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</si>
  <si>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</si>
  <si>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</si>
  <si>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</si>
  <si>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</si>
  <si>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</si>
  <si>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</si>
  <si>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</si>
  <si>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</si>
  <si>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</si>
  <si>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</si>
  <si>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</si>
  <si>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</si>
  <si>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</si>
  <si>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</si>
  <si>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</si>
  <si>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</si>
  <si>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</si>
  <si>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</si>
  <si>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</si>
  <si>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</si>
  <si>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</si>
  <si>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</si>
  <si>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</si>
  <si>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</si>
  <si>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</si>
  <si>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</si>
  <si>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</si>
  <si>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</si>
  <si>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</si>
  <si>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</si>
  <si>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</si>
  <si>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</si>
  <si>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</si>
  <si>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</si>
  <si>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</si>
  <si>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</si>
  <si>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</si>
  <si>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</si>
  <si>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</si>
  <si>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</si>
  <si>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</si>
  <si>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</si>
  <si>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</si>
  <si>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</si>
  <si>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</si>
  <si>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</si>
  <si>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</si>
  <si>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</si>
  <si>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</si>
  <si>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</si>
  <si>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</si>
  <si>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</si>
  <si>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</si>
  <si>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</si>
  <si>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</si>
  <si>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</si>
  <si>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</si>
  <si>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</si>
  <si>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</si>
  <si>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</si>
  <si>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</si>
  <si>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</si>
  <si>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</si>
  <si>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</si>
  <si>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</si>
  <si>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</si>
  <si>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</si>
  <si>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</si>
  <si>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</si>
  <si>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</si>
  <si>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</si>
  <si>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</si>
  <si>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</si>
  <si>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</si>
  <si>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</si>
  <si>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</si>
  <si>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</si>
  <si>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</si>
  <si>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</si>
  <si>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</si>
  <si>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</si>
  <si>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</si>
  <si>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</si>
  <si>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</si>
  <si>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</si>
  <si>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</si>
  <si>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</si>
  <si>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</si>
  <si>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</si>
  <si>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</si>
  <si>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</si>
  <si>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</si>
  <si>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</si>
  <si>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</si>
  <si>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</si>
  <si>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</si>
  <si>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</si>
  <si>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</si>
  <si>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</si>
  <si>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</si>
  <si>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</si>
  <si>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</si>
  <si>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</si>
  <si>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</si>
  <si>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</si>
  <si>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</si>
  <si>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</si>
  <si>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</si>
  <si>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</si>
  <si>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</si>
  <si>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</si>
  <si>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</si>
  <si>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</si>
  <si>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</si>
  <si>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</si>
  <si>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</si>
  <si>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</si>
  <si>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</si>
  <si>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</si>
  <si>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</si>
  <si>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</si>
  <si>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</si>
  <si>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</si>
  <si>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</si>
  <si>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</si>
  <si>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</si>
  <si>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</si>
  <si>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</si>
  <si>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</si>
  <si>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</si>
  <si>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</si>
  <si>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</si>
  <si>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</si>
  <si>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</si>
  <si>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</si>
  <si>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</si>
  <si>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</si>
  <si>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</si>
  <si>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</si>
  <si>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</si>
  <si>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</si>
  <si>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</si>
  <si>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</si>
  <si>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</si>
  <si>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</si>
  <si>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</si>
  <si>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</si>
  <si>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</si>
  <si>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</si>
  <si>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</si>
  <si>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</si>
  <si>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</si>
  <si>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</si>
  <si>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</si>
  <si>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</si>
  <si>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</si>
  <si>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</si>
  <si>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</si>
  <si>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</si>
  <si>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</si>
  <si>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</si>
  <si>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</si>
  <si>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</si>
  <si>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</si>
  <si>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</si>
  <si>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</si>
  <si>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</si>
  <si>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</si>
  <si>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</si>
  <si>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</si>
  <si>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</si>
  <si>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</si>
  <si>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</si>
  <si>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</si>
  <si>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</si>
  <si>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</si>
  <si>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</si>
  <si>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</si>
  <si>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</si>
  <si>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</si>
  <si>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</si>
  <si>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</si>
  <si>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</si>
  <si>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</si>
  <si>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</si>
  <si>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</si>
  <si>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</si>
  <si>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</si>
  <si>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</si>
  <si>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</si>
  <si>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</si>
  <si>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</si>
  <si>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</si>
  <si>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</si>
  <si>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</si>
  <si>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</si>
  <si>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</si>
  <si>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</si>
  <si>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</si>
  <si>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</si>
  <si>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</si>
  <si>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</si>
  <si>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</si>
  <si>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</si>
  <si>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</si>
  <si>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</si>
  <si>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</si>
  <si>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</si>
  <si>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</si>
  <si>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</si>
  <si>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</si>
  <si>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</si>
  <si>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</si>
  <si>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</si>
  <si>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</si>
  <si>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</si>
  <si>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</si>
  <si>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</si>
  <si>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</si>
  <si>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</si>
  <si>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</si>
  <si>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</si>
  <si>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</si>
  <si>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</si>
  <si>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</si>
  <si>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</si>
  <si>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</si>
  <si>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</si>
  <si>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</si>
  <si>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</si>
  <si>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</si>
  <si>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</si>
  <si>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</si>
  <si>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</si>
  <si>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</si>
  <si>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</si>
  <si>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</si>
  <si>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</si>
  <si>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</si>
  <si>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</si>
  <si>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</si>
  <si>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</si>
  <si>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</si>
  <si>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</si>
  <si>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</si>
  <si>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</si>
  <si>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</si>
  <si>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</si>
  <si>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</si>
  <si>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</si>
  <si>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</si>
  <si>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</si>
  <si>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</si>
  <si>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</si>
  <si>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</si>
  <si>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</si>
  <si>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</si>
  <si>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</si>
  <si>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</si>
  <si>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</si>
  <si>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</si>
  <si>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</si>
  <si>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</si>
  <si>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</si>
  <si>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</si>
  <si>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</si>
  <si>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</si>
  <si>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</si>
  <si>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</si>
  <si>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</si>
  <si>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</si>
  <si>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</si>
  <si>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</si>
  <si>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</si>
  <si>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</si>
  <si>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</si>
  <si>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</si>
  <si>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</si>
  <si>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</si>
  <si>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</si>
  <si>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</si>
  <si>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</si>
  <si>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</si>
  <si>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</si>
  <si>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</si>
  <si>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</si>
  <si>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</si>
  <si>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</si>
  <si>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</si>
  <si>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</si>
  <si>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</si>
  <si>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</si>
  <si>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</si>
  <si>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</si>
  <si>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</si>
  <si>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</si>
  <si>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</si>
  <si>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</si>
  <si>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</si>
  <si>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</si>
  <si>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</si>
  <si>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</si>
  <si>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</si>
  <si>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</si>
  <si>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</si>
  <si>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</si>
  <si>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</si>
  <si>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</si>
  <si>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</si>
  <si>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</si>
  <si>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</si>
  <si>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</si>
  <si>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</si>
  <si>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</si>
  <si>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</si>
  <si>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</si>
  <si>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</si>
  <si>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</si>
  <si>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</si>
  <si>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</si>
  <si>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</si>
  <si>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</si>
  <si>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</si>
  <si>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</si>
  <si>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</si>
  <si>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</si>
  <si>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</si>
  <si>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</si>
  <si>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</si>
  <si>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</si>
  <si>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</si>
  <si>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</si>
  <si>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</si>
  <si>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</si>
  <si>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</si>
  <si>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</si>
  <si>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</si>
  <si>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</si>
  <si>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</si>
  <si>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</si>
  <si>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</si>
  <si>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</si>
  <si>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</si>
  <si>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</si>
  <si>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</si>
  <si>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</si>
  <si>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</si>
  <si>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</si>
  <si>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</si>
  <si>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</si>
  <si>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</si>
  <si>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</si>
  <si>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</si>
  <si>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</si>
  <si>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</si>
  <si>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</si>
  <si>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</si>
  <si>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</si>
  <si>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</si>
  <si>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</si>
  <si>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</si>
  <si>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</si>
  <si>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</si>
  <si>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</si>
  <si>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</si>
  <si>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</si>
  <si>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</si>
  <si>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</si>
  <si>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</si>
  <si>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</si>
  <si>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</si>
  <si>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</si>
  <si>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</si>
  <si>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</si>
  <si>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</si>
  <si>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</si>
  <si>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</si>
  <si>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</si>
  <si>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</si>
  <si>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</si>
  <si>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</si>
  <si>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</si>
  <si>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</si>
  <si>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</si>
  <si>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</si>
  <si>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</si>
  <si>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</si>
  <si>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</si>
  <si>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</si>
  <si>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</si>
  <si>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</si>
  <si>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</si>
  <si>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</si>
  <si>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</si>
  <si>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</si>
  <si>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</si>
  <si>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</si>
  <si>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</si>
  <si>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</si>
  <si>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</si>
  <si>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</si>
  <si>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</si>
  <si>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</si>
  <si>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</si>
  <si>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</si>
  <si>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</si>
  <si>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</si>
  <si>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</si>
  <si>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</si>
  <si>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</si>
  <si>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</si>
  <si>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</si>
  <si>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</si>
  <si>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</si>
  <si>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</si>
  <si>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</si>
  <si>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</si>
  <si>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</si>
  <si>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</si>
  <si>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</si>
  <si>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</si>
  <si>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</si>
  <si>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</si>
  <si>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</si>
  <si>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</si>
  <si>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</si>
  <si>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</si>
  <si>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</si>
  <si>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</si>
  <si>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</si>
  <si>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</si>
  <si>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</si>
  <si>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</si>
  <si>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</si>
  <si>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</si>
  <si>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</si>
  <si>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</si>
  <si>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</si>
  <si>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</si>
  <si>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</si>
  <si>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</si>
  <si>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</si>
  <si>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</si>
  <si>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</si>
  <si>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</si>
  <si>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</si>
  <si>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</si>
  <si>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</si>
  <si>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</si>
  <si>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</si>
  <si>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</si>
  <si>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</si>
  <si>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</si>
  <si>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</si>
  <si>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</si>
  <si>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</si>
  <si>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</si>
  <si>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</si>
  <si>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</si>
  <si>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</si>
  <si>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</si>
  <si>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</si>
  <si>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</si>
  <si>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</si>
  <si>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</si>
  <si>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</si>
  <si>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</si>
  <si>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</si>
  <si>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</si>
  <si>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</si>
  <si>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</si>
  <si>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</si>
  <si>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</si>
  <si>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</si>
  <si>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</si>
  <si>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</si>
  <si>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</si>
  <si>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</si>
  <si>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</si>
  <si>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</si>
  <si>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</si>
  <si>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</si>
  <si>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</si>
  <si>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</si>
  <si>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</si>
  <si>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</si>
  <si>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</si>
  <si>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</si>
  <si>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</si>
  <si>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</si>
  <si>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</si>
  <si>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</si>
  <si>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</si>
  <si>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</si>
  <si>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</si>
  <si>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</si>
  <si>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</si>
  <si>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</si>
  <si>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</si>
  <si>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</si>
  <si>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</si>
  <si>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</si>
  <si>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</si>
  <si>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</si>
  <si>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</si>
  <si>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</si>
  <si>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</si>
  <si>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</si>
  <si>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</si>
  <si>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</si>
  <si>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</si>
  <si>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</si>
  <si>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</si>
  <si>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</si>
  <si>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</si>
  <si>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</si>
  <si>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</si>
  <si>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</si>
  <si>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</si>
  <si>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</si>
  <si>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</si>
  <si>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</si>
  <si>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</si>
  <si>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</si>
  <si>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</si>
  <si>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</si>
  <si>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</si>
  <si>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</si>
  <si>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</si>
  <si>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</si>
  <si>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</si>
  <si>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</si>
  <si>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</si>
  <si>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</si>
  <si>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</si>
  <si>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</si>
  <si>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</si>
  <si>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</si>
  <si>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</si>
  <si>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</si>
  <si>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</si>
  <si>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</si>
  <si>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</si>
  <si>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</si>
  <si>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</si>
  <si>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</si>
  <si>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</si>
  <si>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</si>
  <si>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</si>
  <si>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</si>
  <si>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</si>
  <si>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</si>
  <si>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</si>
  <si>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</si>
  <si>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</si>
  <si>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</si>
  <si>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</si>
  <si>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</si>
  <si>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</si>
  <si>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</si>
  <si>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</si>
  <si>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</si>
  <si>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</si>
  <si>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</si>
  <si>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</si>
  <si>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</si>
  <si>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</si>
  <si>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</si>
  <si>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</si>
  <si>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</si>
  <si>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</si>
  <si>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</si>
  <si>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</si>
  <si>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</si>
  <si>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</si>
  <si>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</si>
  <si>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</si>
  <si>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</si>
  <si>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</si>
  <si>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</si>
  <si>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</si>
  <si>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</si>
  <si>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</si>
  <si>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</si>
  <si>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</si>
  <si>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</si>
  <si>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</si>
  <si>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</si>
  <si>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</si>
  <si>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</si>
  <si>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</si>
  <si>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</si>
  <si>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</si>
  <si>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</si>
  <si>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</si>
  <si>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</si>
  <si>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</si>
  <si>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</si>
  <si>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</si>
  <si>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</si>
  <si>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</si>
  <si>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</si>
  <si>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</si>
  <si>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</si>
  <si>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</si>
  <si>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</si>
  <si>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</si>
  <si>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</si>
  <si>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</si>
  <si>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</si>
  <si>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</si>
  <si>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</si>
  <si>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</si>
  <si>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</si>
  <si>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</si>
  <si>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</si>
  <si>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</si>
  <si>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</si>
  <si>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</si>
  <si>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</si>
  <si>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</si>
  <si>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</si>
  <si>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</si>
  <si>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</si>
  <si>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</si>
  <si>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</si>
  <si>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</si>
  <si>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</si>
  <si>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</si>
  <si>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</si>
  <si>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</si>
  <si>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</si>
  <si>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</si>
  <si>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</si>
  <si>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</si>
  <si>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</si>
  <si>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</si>
  <si>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</si>
  <si>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</si>
  <si>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</si>
  <si>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</si>
  <si>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</si>
  <si>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</si>
  <si>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</si>
  <si>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</si>
  <si>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</si>
  <si>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</si>
  <si>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</si>
  <si>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</si>
  <si>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</si>
  <si>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</si>
  <si>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</si>
  <si>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</si>
  <si>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</si>
  <si>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</si>
  <si>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</si>
  <si>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</si>
  <si>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</si>
  <si>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</si>
  <si>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</si>
  <si>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</si>
  <si>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</si>
  <si>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</si>
  <si>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</si>
  <si>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</si>
  <si>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</si>
  <si>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</si>
  <si>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</si>
  <si>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</si>
  <si>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</si>
  <si>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</si>
  <si>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</si>
  <si>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</si>
  <si>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</si>
  <si>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</si>
  <si>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</si>
  <si>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</si>
  <si>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</si>
  <si>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</si>
  <si>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</si>
  <si>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</si>
  <si>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</si>
  <si>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</si>
  <si>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</si>
  <si>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</si>
  <si>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</si>
  <si>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</si>
  <si>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</si>
  <si>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</si>
  <si>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</si>
  <si>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</si>
  <si>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</si>
  <si>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</si>
  <si>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</si>
  <si>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</si>
  <si>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</si>
  <si>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</si>
  <si>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</si>
  <si>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</si>
  <si>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</si>
  <si>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</si>
  <si>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</si>
  <si>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</si>
  <si>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</si>
  <si>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</si>
  <si>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</si>
  <si>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</si>
  <si>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</si>
  <si>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</si>
  <si>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</si>
  <si>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</si>
  <si>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</si>
  <si>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</si>
  <si>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</si>
  <si>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</si>
  <si>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</si>
  <si>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</si>
  <si>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</si>
  <si>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</si>
  <si>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</si>
  <si>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</si>
  <si>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</si>
  <si>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</si>
  <si>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</si>
  <si>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</si>
  <si>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</si>
  <si>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</si>
  <si>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</si>
  <si>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</si>
  <si>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</si>
  <si>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</si>
  <si>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</si>
  <si>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</si>
  <si>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</si>
  <si>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</si>
  <si>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</si>
  <si>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</si>
  <si>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</si>
  <si>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</si>
  <si>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</si>
  <si>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</si>
  <si>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</si>
  <si>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</si>
  <si>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</si>
  <si>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</si>
  <si>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</si>
  <si>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</si>
  <si>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</si>
  <si>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</si>
  <si>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</si>
  <si>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</si>
  <si>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</si>
  <si>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</si>
  <si>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</si>
  <si>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</si>
  <si>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</si>
  <si>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</si>
  <si>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</si>
  <si>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</si>
  <si>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</si>
  <si>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</si>
  <si>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</si>
  <si>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</si>
  <si>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</si>
  <si>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</si>
  <si>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</si>
  <si>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</si>
  <si>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</si>
  <si>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</si>
  <si>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</si>
  <si>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</si>
  <si>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</si>
  <si>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</si>
  <si>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</si>
  <si>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</si>
  <si>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</si>
  <si>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</si>
  <si>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</si>
  <si>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</si>
  <si>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</si>
  <si>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</si>
  <si>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</si>
  <si>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</si>
  <si>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</si>
  <si>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</si>
  <si>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</si>
  <si>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</si>
  <si>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</si>
  <si>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</si>
  <si>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</si>
  <si>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</si>
  <si>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</si>
  <si>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</si>
  <si>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</si>
  <si>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</si>
  <si>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</si>
  <si>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</si>
  <si>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</si>
  <si>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</si>
  <si>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</si>
  <si>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</si>
  <si>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</si>
  <si>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</si>
  <si>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</si>
  <si>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</si>
  <si>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</si>
  <si>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</si>
  <si>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</si>
  <si>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</si>
  <si>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</si>
  <si>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</si>
  <si>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</si>
  <si>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</si>
  <si>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</si>
  <si>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</si>
  <si>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</si>
  <si>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</si>
  <si>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</si>
  <si>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</si>
  <si>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</si>
  <si>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</si>
  <si>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</si>
  <si>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</si>
  <si>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</si>
  <si>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</si>
  <si>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</si>
  <si>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</si>
  <si>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</si>
  <si>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</si>
  <si>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</si>
  <si>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</si>
  <si>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</si>
  <si>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</si>
  <si>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</si>
  <si>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</si>
  <si>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</si>
  <si>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</si>
  <si>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</si>
  <si>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</si>
  <si>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</si>
  <si>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</si>
  <si>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</si>
  <si>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</si>
  <si>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</si>
  <si>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</si>
  <si>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</si>
  <si>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</si>
  <si>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</si>
  <si>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</si>
  <si>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</si>
  <si>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</si>
  <si>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</si>
  <si>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</si>
  <si>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</si>
  <si>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</si>
  <si>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</si>
  <si>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</si>
  <si>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</si>
  <si>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</si>
  <si>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</si>
  <si>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</si>
  <si>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</si>
  <si>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</si>
  <si>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</si>
  <si>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</si>
  <si>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</si>
  <si>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</si>
  <si>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</si>
  <si>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</si>
  <si>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</si>
  <si>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</si>
  <si>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</si>
  <si>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</si>
  <si>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</si>
  <si>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</si>
  <si>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</si>
  <si>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</si>
  <si>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</si>
  <si>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</si>
  <si>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</si>
  <si>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</si>
  <si>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</si>
  <si>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</si>
  <si>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</si>
  <si>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</si>
  <si>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</si>
  <si>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</si>
  <si>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</si>
  <si>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</si>
  <si>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</si>
  <si>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</si>
  <si>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</si>
  <si>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</si>
  <si>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</si>
  <si>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</si>
  <si>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</si>
  <si>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</si>
  <si>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</si>
  <si>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</si>
  <si>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</si>
  <si>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</si>
  <si>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</si>
  <si>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</si>
  <si>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</si>
  <si>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</si>
  <si>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</si>
  <si>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</si>
  <si>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</si>
  <si>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</si>
  <si>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</si>
  <si>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</si>
  <si>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</si>
  <si>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</si>
  <si>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</si>
  <si>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</si>
  <si>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</si>
  <si>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</si>
  <si>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</si>
  <si>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</si>
  <si>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</si>
  <si>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</si>
  <si>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</si>
  <si>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</si>
  <si>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</si>
  <si>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</si>
  <si>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</si>
  <si>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</si>
  <si>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</si>
  <si>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</si>
  <si>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</si>
  <si>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</si>
  <si>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</si>
  <si>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</si>
  <si>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</si>
  <si>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</si>
  <si>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</si>
  <si>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</si>
  <si>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</si>
  <si>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</si>
  <si>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</si>
  <si>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</si>
  <si>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</si>
  <si>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</si>
  <si>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</si>
  <si>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</si>
  <si>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</si>
  <si>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</si>
  <si>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</si>
  <si>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</si>
  <si>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</si>
  <si>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</si>
  <si>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</si>
  <si>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</si>
  <si>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</si>
  <si>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</si>
  <si>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</si>
  <si>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</si>
  <si>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</si>
  <si>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</si>
  <si>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</si>
  <si>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</si>
  <si>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</si>
  <si>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</si>
  <si>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</si>
  <si>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</si>
  <si>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</si>
  <si>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</si>
  <si>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</si>
  <si>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</si>
  <si>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</si>
  <si>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</si>
  <si>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</si>
  <si>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</si>
  <si>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</si>
  <si>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</si>
  <si>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</si>
  <si>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</si>
  <si>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</si>
  <si>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</si>
  <si>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</si>
  <si>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</si>
  <si>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</si>
  <si>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</si>
  <si>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</si>
  <si>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</si>
  <si>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</si>
  <si>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</si>
  <si>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</si>
  <si>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</si>
  <si>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</si>
  <si>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</si>
  <si>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</si>
  <si>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</si>
  <si>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</si>
  <si>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</si>
  <si>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</si>
  <si>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</si>
  <si>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</si>
  <si>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</si>
  <si>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</si>
  <si>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</si>
  <si>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</si>
  <si>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</si>
  <si>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</si>
  <si>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</si>
  <si>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</si>
  <si>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</si>
  <si>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</si>
  <si>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</si>
  <si>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</si>
  <si>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</si>
  <si>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</si>
  <si>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</si>
  <si>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</si>
  <si>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</si>
  <si>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</si>
  <si>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</si>
  <si>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</si>
  <si>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</si>
  <si>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</si>
  <si>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</si>
  <si>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</si>
  <si>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</si>
  <si>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</si>
  <si>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</si>
  <si>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</si>
  <si>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</si>
  <si>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</si>
  <si>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</si>
  <si>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</si>
  <si>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</si>
  <si>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</si>
  <si>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</si>
  <si>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</si>
  <si>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</si>
  <si>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</si>
  <si>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</si>
  <si>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</si>
  <si>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</si>
  <si>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</si>
  <si>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</si>
  <si>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</si>
  <si>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</si>
  <si>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</si>
  <si>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</si>
  <si>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</si>
  <si>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</si>
  <si>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</si>
  <si>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</si>
  <si>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</si>
  <si>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</si>
  <si>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</si>
  <si>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</si>
  <si>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</si>
  <si>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</si>
  <si>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</si>
  <si>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</si>
  <si>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</si>
  <si>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</si>
  <si>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</si>
  <si>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</si>
  <si>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</si>
  <si>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</si>
  <si>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</si>
  <si>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</si>
  <si>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</si>
  <si>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</si>
  <si>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</si>
  <si>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</si>
  <si>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</si>
  <si>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</si>
  <si>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</si>
  <si>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</si>
  <si>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</si>
  <si>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</si>
  <si>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</si>
  <si>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</si>
  <si>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</si>
  <si>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</si>
  <si>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</si>
  <si>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</si>
  <si>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</si>
  <si>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</si>
  <si>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</si>
  <si>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</si>
  <si>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</si>
  <si>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</si>
  <si>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</si>
  <si>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</si>
  <si>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</si>
  <si>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</si>
  <si>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</si>
  <si>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</si>
  <si>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</si>
  <si>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</si>
  <si>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</si>
  <si>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</si>
  <si>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</si>
  <si>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</si>
  <si>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</si>
  <si>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</si>
  <si>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</si>
  <si>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</si>
  <si>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</si>
  <si>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</si>
  <si>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</si>
  <si>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</si>
  <si>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</si>
  <si>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</si>
  <si>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</si>
  <si>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</si>
  <si>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</si>
  <si>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</si>
  <si>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</si>
  <si>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</si>
  <si>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</si>
  <si>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</si>
  <si>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</si>
  <si>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</si>
  <si>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</si>
  <si>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</si>
  <si>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</si>
  <si>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</si>
  <si>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</si>
  <si>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</si>
  <si>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</si>
  <si>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</si>
  <si>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</si>
  <si>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</si>
  <si>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</si>
  <si>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</si>
  <si>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</si>
  <si>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</si>
  <si>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</si>
  <si>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</si>
  <si>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</si>
  <si>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</si>
  <si>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</si>
  <si>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</si>
  <si>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</si>
  <si>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</si>
  <si>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</si>
  <si>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</si>
  <si>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</si>
  <si>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</si>
  <si>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</si>
  <si>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</si>
  <si>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</si>
  <si>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</si>
  <si>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</si>
  <si>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</si>
  <si>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</si>
  <si>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</si>
  <si>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</si>
  <si>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</si>
  <si>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</si>
  <si>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</si>
  <si>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</si>
  <si>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</si>
  <si>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</si>
  <si>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</si>
  <si>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</si>
  <si>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</si>
  <si>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</si>
  <si>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</si>
  <si>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</si>
  <si>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</si>
  <si>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</si>
  <si>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</si>
  <si>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</si>
  <si>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</si>
  <si>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</si>
  <si>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</si>
  <si>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</si>
  <si>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</si>
  <si>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</si>
  <si>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</si>
  <si>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</si>
  <si>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</si>
  <si>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</si>
  <si>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</si>
  <si>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</si>
  <si>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</si>
  <si>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</si>
  <si>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</si>
  <si>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</si>
  <si>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</si>
  <si>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</si>
  <si>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</si>
  <si>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</si>
  <si>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</si>
  <si>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</si>
  <si>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</si>
  <si>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</si>
  <si>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</si>
  <si>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</si>
  <si>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</si>
  <si>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</si>
  <si>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</si>
  <si>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</si>
  <si>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</si>
  <si>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</si>
  <si>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</si>
  <si>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</si>
  <si>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</si>
  <si>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</si>
  <si>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</si>
  <si>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</si>
  <si>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</si>
  <si>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</si>
  <si>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</si>
  <si>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</si>
  <si>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</si>
  <si>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</si>
  <si>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</si>
  <si>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</si>
  <si>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</si>
  <si>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</si>
  <si>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</si>
  <si>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</si>
  <si>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</si>
  <si>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</si>
  <si>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</si>
  <si>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</si>
  <si>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</si>
  <si>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</si>
  <si>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</si>
  <si>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</si>
  <si>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</si>
  <si>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</si>
  <si>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</si>
  <si>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</si>
  <si>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</si>
  <si>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</si>
  <si>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</si>
  <si>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</si>
  <si>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</si>
  <si>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</si>
  <si>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</si>
  <si>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</si>
  <si>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</si>
  <si>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</si>
  <si>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</si>
  <si>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</si>
  <si>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</si>
  <si>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</si>
  <si>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</si>
  <si>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</si>
  <si>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</si>
  <si>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</si>
  <si>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</si>
  <si>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</si>
  <si>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</si>
  <si>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</si>
  <si>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</si>
  <si>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</si>
  <si>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</si>
  <si>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</si>
  <si>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</si>
  <si>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</si>
  <si>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</si>
  <si>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</si>
  <si>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</si>
  <si>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</si>
  <si>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</si>
  <si>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</si>
  <si>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</si>
  <si>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</si>
  <si>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</si>
  <si>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</si>
  <si>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</si>
  <si>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</si>
  <si>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</si>
  <si>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</si>
  <si>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</si>
  <si>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</si>
  <si>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</si>
  <si>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</si>
  <si>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</si>
  <si>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</si>
  <si>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</si>
  <si>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</si>
  <si>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</si>
  <si>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</si>
  <si>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</si>
  <si>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</si>
  <si>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</si>
  <si>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</si>
  <si>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</si>
  <si>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</si>
  <si>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</si>
  <si>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</si>
  <si>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</si>
  <si>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</si>
  <si>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</si>
  <si>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</si>
  <si>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</si>
  <si>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</si>
  <si>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</si>
  <si>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</si>
  <si>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</si>
  <si>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</si>
  <si>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</si>
  <si>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</si>
  <si>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</si>
  <si>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</si>
  <si>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</si>
  <si>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</si>
  <si>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</si>
  <si>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</si>
  <si>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</si>
  <si>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</si>
  <si>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</si>
  <si>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</si>
  <si>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</si>
  <si>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</si>
  <si>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</si>
  <si>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</si>
  <si>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</si>
  <si>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</si>
  <si>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</si>
  <si>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</si>
  <si>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</si>
  <si>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</si>
  <si>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</si>
  <si>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</si>
  <si>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</si>
  <si>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</si>
  <si>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</si>
  <si>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</si>
  <si>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</si>
  <si>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</si>
  <si>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</si>
  <si>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</si>
  <si>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</si>
  <si>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</si>
  <si>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</si>
  <si>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</si>
  <si>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</si>
  <si>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</si>
  <si>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</si>
  <si>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</si>
  <si>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</si>
  <si>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</si>
  <si>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</si>
  <si>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</si>
  <si>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</si>
  <si>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</si>
  <si>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</si>
  <si>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</si>
  <si>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</si>
  <si>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</si>
  <si>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</si>
  <si>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</si>
  <si>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</si>
  <si>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</si>
  <si>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</si>
  <si>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</si>
  <si>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</si>
  <si>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</si>
  <si>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</si>
  <si>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</si>
  <si>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</si>
  <si>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</si>
  <si>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</si>
  <si>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</si>
  <si>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</si>
  <si>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</si>
  <si>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</si>
  <si>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</si>
  <si>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</si>
  <si>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</si>
  <si>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</si>
  <si>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</si>
  <si>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</si>
  <si>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</si>
  <si>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</si>
  <si>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</si>
  <si>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</si>
  <si>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</si>
  <si>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</si>
  <si>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</si>
  <si>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</si>
  <si>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</si>
  <si>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</si>
  <si>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</si>
  <si>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</si>
  <si>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</si>
  <si>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</si>
  <si>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</si>
  <si>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</si>
  <si>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</si>
  <si>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</si>
  <si>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</si>
  <si>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</si>
  <si>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</si>
  <si>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</si>
  <si>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</si>
  <si>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</si>
  <si>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</si>
  <si>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</si>
  <si>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</si>
  <si>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</si>
  <si>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</si>
  <si>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</si>
  <si>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</si>
  <si>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</si>
  <si>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</si>
  <si>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</si>
  <si>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</si>
  <si>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</si>
  <si>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</si>
  <si>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</si>
  <si>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</si>
  <si>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</si>
  <si>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</si>
  <si>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</si>
  <si>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</si>
  <si>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</si>
  <si>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</si>
  <si>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</si>
  <si>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</si>
  <si>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</si>
  <si>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</si>
  <si>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</si>
  <si>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</si>
  <si>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</si>
  <si>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</si>
  <si>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</si>
  <si>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</si>
  <si>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</si>
  <si>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</si>
  <si>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</si>
  <si>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</si>
  <si>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</si>
  <si>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</si>
  <si>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</si>
  <si>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</si>
  <si>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</si>
  <si>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</si>
  <si>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</si>
  <si>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</si>
  <si>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</si>
  <si>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</si>
  <si>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</si>
  <si>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</si>
  <si>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</si>
  <si>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</si>
  <si>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</si>
  <si>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</si>
  <si>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</si>
  <si>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</si>
  <si>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</si>
  <si>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</si>
  <si>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</si>
  <si>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</si>
  <si>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</si>
  <si>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</si>
  <si>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</si>
  <si>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</si>
  <si>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</si>
  <si>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</si>
  <si>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</si>
  <si>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</si>
  <si>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</si>
  <si>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</si>
  <si>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</si>
  <si>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</si>
  <si>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</si>
  <si>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</si>
  <si>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</si>
  <si>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</si>
  <si>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</si>
  <si>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</si>
  <si>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</si>
  <si>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</si>
  <si>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</si>
  <si>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</si>
  <si>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</si>
  <si>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</si>
  <si>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</si>
  <si>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</si>
  <si>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</si>
  <si>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</si>
  <si>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</si>
  <si>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</si>
  <si>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</si>
  <si>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</si>
  <si>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</si>
  <si>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</si>
  <si>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</si>
  <si>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</si>
  <si>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</si>
  <si>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</si>
  <si>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</si>
  <si>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</si>
  <si>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</si>
  <si>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</si>
  <si>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</si>
  <si>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</si>
  <si>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</si>
  <si>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</si>
  <si>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</si>
  <si>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</si>
  <si>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</si>
  <si>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</si>
  <si>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</si>
  <si>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</si>
  <si>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</si>
  <si>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</si>
  <si>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</si>
  <si>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</si>
  <si>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</si>
  <si>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</si>
  <si>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</si>
  <si>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</si>
  <si>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</si>
  <si>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</si>
  <si>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</si>
  <si>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</si>
  <si>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</si>
  <si>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</si>
  <si>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</si>
  <si>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</si>
  <si>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</si>
  <si>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</si>
  <si>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</si>
  <si>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</si>
  <si>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</si>
  <si>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</si>
  <si>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</si>
  <si>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</si>
  <si>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</si>
  <si>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</si>
  <si>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</si>
  <si>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</si>
  <si>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</si>
  <si>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</si>
  <si>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</si>
  <si>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</si>
  <si>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</si>
  <si>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</si>
  <si>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</si>
  <si>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</si>
  <si>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</si>
  <si>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</si>
  <si>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</si>
  <si>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</si>
  <si>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</si>
  <si>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</si>
  <si>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</si>
  <si>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</si>
  <si>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</si>
  <si>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</si>
  <si>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</si>
  <si>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</si>
  <si>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</si>
  <si>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</si>
  <si>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</si>
  <si>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</si>
  <si>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</si>
  <si>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</si>
  <si>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</si>
  <si>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</si>
  <si>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</si>
  <si>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</si>
  <si>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</si>
  <si>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</si>
  <si>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</si>
  <si>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</si>
  <si>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</si>
  <si>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</si>
  <si>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</si>
  <si>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</si>
  <si>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</si>
  <si>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</si>
  <si>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</si>
  <si>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</si>
  <si>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</si>
  <si>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</si>
  <si>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</si>
  <si>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</si>
  <si>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</si>
  <si>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</si>
  <si>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</si>
  <si>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</si>
  <si>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</si>
  <si>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</si>
  <si>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</si>
  <si>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</si>
  <si>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</si>
  <si>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</si>
  <si>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</si>
  <si>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</si>
  <si>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</si>
  <si>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</si>
  <si>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</si>
  <si>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</si>
  <si>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</si>
  <si>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</si>
  <si>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</si>
  <si>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</si>
  <si>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</si>
  <si>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</si>
  <si>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</si>
  <si>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</si>
  <si>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</si>
  <si>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</si>
  <si>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</si>
  <si>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</si>
  <si>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</si>
  <si>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</si>
  <si>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</si>
  <si>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</si>
  <si>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</si>
  <si>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</si>
  <si>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</si>
  <si>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</si>
  <si>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</si>
  <si>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</si>
  <si>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</si>
  <si>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</si>
  <si>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</si>
  <si>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</si>
  <si>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</si>
  <si>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</si>
  <si>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</si>
  <si>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</si>
  <si>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</si>
  <si>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</si>
  <si>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</si>
  <si>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</si>
  <si>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</si>
  <si>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</si>
  <si>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</si>
  <si>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</si>
  <si>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</si>
  <si>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</si>
  <si>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</si>
  <si>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</si>
  <si>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</si>
  <si>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</si>
  <si>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</si>
  <si>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</si>
  <si>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</si>
  <si>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</si>
  <si>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</si>
  <si>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</si>
  <si>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</si>
  <si>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</si>
  <si>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</si>
  <si>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</si>
  <si>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</si>
  <si>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</si>
  <si>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</si>
  <si>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</si>
  <si>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</si>
  <si>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</si>
  <si>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</si>
  <si>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</si>
  <si>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</si>
  <si>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</si>
  <si>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</si>
  <si>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</si>
  <si>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</si>
  <si>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</si>
  <si>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</si>
  <si>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</si>
  <si>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</si>
  <si>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</si>
  <si>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</si>
  <si>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</si>
  <si>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</si>
  <si>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</si>
  <si>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</si>
  <si>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</si>
  <si>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</si>
  <si>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</si>
  <si>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</si>
  <si>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</si>
  <si>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</si>
  <si>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</si>
  <si>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</si>
  <si>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</si>
  <si>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</si>
  <si>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</si>
  <si>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</si>
  <si>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</si>
  <si>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</si>
  <si>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</si>
  <si>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</si>
  <si>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</si>
  <si>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</si>
  <si>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</si>
  <si>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</si>
  <si>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</si>
  <si>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</si>
  <si>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</si>
  <si>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</si>
  <si>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</si>
  <si>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</si>
  <si>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</si>
  <si>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</si>
  <si>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</si>
  <si>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</si>
  <si>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</si>
  <si>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</si>
  <si>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</si>
  <si>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</si>
  <si>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</si>
  <si>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</si>
  <si>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</si>
  <si>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</si>
  <si>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</si>
  <si>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</si>
  <si>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</si>
  <si>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</si>
  <si>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</si>
  <si>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</si>
  <si>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</si>
  <si>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</si>
  <si>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</si>
  <si>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</si>
  <si>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</si>
  <si>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</si>
  <si>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</si>
  <si>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</si>
  <si>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</si>
  <si>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</si>
  <si>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</si>
  <si>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</si>
  <si>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</si>
  <si>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</si>
  <si>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</si>
  <si>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</si>
  <si>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</si>
  <si>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</si>
  <si>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</si>
  <si>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</si>
  <si>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</si>
  <si>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</si>
  <si>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</si>
  <si>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</si>
  <si>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</si>
  <si>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</si>
  <si>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</si>
  <si>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</si>
  <si>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</si>
  <si>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</si>
  <si>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</si>
  <si>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</si>
  <si>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</si>
  <si>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</si>
  <si>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</si>
  <si>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</si>
  <si>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</si>
  <si>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</si>
  <si>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</si>
  <si>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</si>
  <si>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</si>
  <si>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</si>
  <si>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</si>
  <si>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</si>
  <si>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</si>
  <si>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</si>
  <si>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</si>
  <si>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</si>
  <si>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</si>
  <si>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</si>
  <si>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</si>
  <si>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</si>
  <si>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</si>
  <si>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</si>
  <si>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</si>
  <si>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</si>
  <si>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</si>
  <si>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</si>
  <si>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</si>
  <si>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</si>
  <si>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</si>
  <si>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</si>
  <si>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</si>
  <si>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</si>
  <si>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</si>
  <si>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</si>
  <si>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</si>
  <si>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</si>
  <si>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</si>
  <si>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</si>
  <si>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</si>
  <si>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</si>
  <si>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</si>
  <si>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</si>
  <si>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</si>
  <si>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</si>
  <si>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</si>
  <si>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</si>
  <si>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</si>
  <si>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</si>
  <si>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</si>
  <si>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</si>
  <si>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</si>
  <si>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</si>
  <si>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</si>
  <si>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</si>
  <si>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</si>
  <si>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</si>
  <si>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</si>
  <si>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</si>
  <si>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</si>
  <si>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</si>
  <si>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</si>
  <si>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</si>
  <si>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</si>
  <si>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</si>
  <si>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</si>
  <si>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</si>
  <si>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</si>
  <si>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</si>
  <si>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</si>
  <si>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</si>
  <si>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</si>
  <si>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</si>
  <si>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</si>
  <si>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</si>
  <si>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</si>
  <si>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</si>
  <si>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</si>
  <si>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</si>
  <si>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</si>
  <si>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</si>
  <si>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</si>
  <si>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</si>
  <si>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</si>
  <si>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</si>
  <si>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</si>
  <si>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</si>
  <si>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</si>
  <si>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</si>
  <si>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</si>
  <si>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</si>
  <si>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</si>
  <si>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</si>
  <si>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</si>
  <si>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</si>
  <si>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</si>
  <si>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</si>
  <si>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</si>
  <si>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</si>
  <si>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</si>
  <si>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</si>
  <si>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</si>
  <si>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</si>
  <si>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</si>
  <si>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</si>
  <si>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</si>
  <si>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</si>
  <si>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</si>
  <si>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</si>
  <si>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</si>
  <si>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</si>
  <si>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</si>
  <si>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</si>
  <si>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</si>
  <si>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</si>
  <si>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</si>
  <si>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</si>
  <si>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</si>
  <si>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</si>
  <si>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</si>
  <si>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</si>
  <si>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</si>
  <si>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</si>
  <si>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</si>
  <si>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</si>
  <si>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</si>
  <si>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</si>
  <si>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</si>
  <si>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</si>
  <si>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</si>
  <si>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</si>
  <si>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</si>
  <si>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</si>
  <si>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</si>
  <si>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</si>
  <si>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</si>
  <si>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</si>
  <si>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</si>
  <si>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</si>
  <si>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</si>
  <si>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</si>
  <si>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</si>
  <si>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</si>
  <si>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</si>
  <si>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</si>
  <si>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</si>
  <si>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</si>
  <si>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</si>
  <si>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</si>
  <si>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</si>
  <si>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</si>
  <si>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</si>
  <si>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</si>
  <si>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</si>
  <si>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</si>
  <si>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</si>
  <si>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</si>
  <si>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</si>
  <si>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</si>
  <si>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</si>
  <si>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</si>
  <si>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</si>
  <si>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</si>
  <si>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</si>
  <si>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</si>
  <si>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</si>
  <si>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</si>
  <si>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</si>
  <si>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</si>
  <si>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</si>
  <si>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</si>
  <si>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</si>
  <si>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</si>
  <si>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</si>
  <si>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</si>
  <si>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</si>
  <si>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</si>
  <si>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</si>
  <si>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</si>
  <si>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</si>
  <si>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</si>
  <si>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</si>
  <si>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</si>
  <si>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</si>
  <si>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</si>
  <si>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</si>
  <si>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</si>
  <si>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</si>
  <si>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</si>
  <si>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</si>
  <si>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</si>
  <si>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</si>
  <si>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</si>
  <si>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</si>
  <si>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</si>
  <si>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</si>
  <si>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</si>
  <si>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</si>
  <si>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</si>
  <si>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</si>
  <si>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</si>
  <si>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</si>
  <si>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</si>
  <si>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</si>
  <si>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</si>
  <si>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</si>
  <si>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</si>
  <si>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</si>
  <si>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</si>
  <si>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</si>
  <si>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</si>
  <si>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</si>
  <si>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</si>
  <si>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</si>
  <si>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</si>
  <si>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</si>
  <si>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</si>
  <si>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</si>
  <si>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</si>
  <si>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</si>
  <si>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</si>
  <si>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</si>
  <si>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</si>
  <si>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</si>
  <si>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</si>
  <si>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</si>
  <si>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</si>
  <si>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</si>
  <si>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</si>
  <si>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</si>
  <si>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</si>
  <si>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</si>
  <si>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</si>
  <si>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</si>
  <si>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</si>
  <si>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</si>
  <si>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</si>
  <si>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</si>
  <si>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</si>
  <si>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</si>
  <si>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</si>
  <si>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</si>
  <si>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</si>
  <si>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</si>
  <si>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</si>
  <si>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</si>
  <si>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</si>
  <si>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</si>
  <si>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</si>
  <si>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</si>
  <si>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</si>
  <si>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</si>
  <si>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</si>
  <si>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</si>
  <si>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</si>
  <si>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</si>
  <si>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</si>
  <si>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</si>
  <si>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</si>
  <si>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</si>
  <si>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</si>
  <si>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</si>
  <si>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</si>
  <si>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</si>
  <si>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</si>
  <si>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</si>
  <si>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</si>
  <si>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</si>
  <si>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</si>
  <si>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</si>
  <si>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</si>
  <si>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</si>
  <si>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</si>
  <si>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</si>
  <si>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</si>
  <si>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</si>
  <si>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</si>
  <si>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</si>
  <si>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</si>
  <si>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</si>
  <si>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</si>
  <si>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</si>
  <si>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</si>
  <si>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</si>
  <si>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</si>
  <si>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</si>
  <si>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</si>
  <si>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</si>
  <si>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</si>
  <si>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</si>
  <si>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</si>
  <si>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</si>
  <si>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</si>
  <si>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</si>
  <si>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</si>
  <si>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</si>
  <si>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</si>
  <si>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</si>
  <si>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</si>
  <si>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</si>
  <si>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</si>
  <si>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</si>
  <si>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</si>
  <si>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</si>
  <si>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</si>
  <si>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</si>
  <si>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</si>
  <si>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</si>
  <si>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</si>
  <si>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</si>
  <si>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</si>
  <si>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</si>
  <si>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</si>
  <si>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</si>
  <si>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</si>
  <si>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</si>
  <si>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</si>
  <si>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</si>
  <si>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</si>
  <si>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</si>
  <si>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</si>
  <si>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</si>
  <si>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</si>
  <si>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</si>
  <si>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</si>
  <si>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</si>
  <si>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</si>
  <si>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</si>
  <si>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</si>
  <si>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</si>
  <si>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</si>
  <si>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</si>
  <si>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</si>
  <si>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</si>
  <si>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</si>
  <si>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</si>
  <si>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</si>
  <si>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</si>
  <si>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</si>
  <si>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</si>
  <si>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</si>
  <si>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</si>
  <si>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</si>
  <si>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</si>
  <si>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</si>
  <si>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</si>
  <si>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</si>
  <si>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</si>
  <si>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</si>
  <si>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</si>
  <si>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</si>
  <si>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</si>
  <si>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</si>
  <si>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</si>
  <si>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</si>
  <si>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</si>
  <si>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</si>
  <si>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</si>
  <si>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</si>
  <si>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</si>
  <si>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</si>
  <si>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</si>
  <si>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</si>
  <si>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</si>
  <si>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</si>
  <si>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</si>
  <si>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</si>
  <si>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</si>
  <si>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</si>
  <si>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</si>
  <si>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</si>
  <si>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</si>
  <si>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</si>
  <si>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</si>
  <si>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</si>
  <si>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</si>
  <si>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</si>
  <si>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</si>
  <si>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</si>
  <si>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</si>
  <si>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</si>
  <si>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</si>
  <si>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</si>
  <si>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</si>
  <si>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</si>
  <si>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</si>
  <si>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</si>
  <si>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</si>
  <si>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</si>
  <si>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</si>
  <si>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</si>
  <si>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</si>
  <si>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</si>
  <si>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</si>
  <si>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</si>
  <si>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</si>
  <si>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</si>
  <si>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</si>
  <si>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</si>
  <si>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</si>
  <si>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</si>
  <si>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</si>
  <si>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</si>
  <si>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</si>
  <si>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</si>
  <si>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</si>
  <si>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</si>
  <si>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</si>
  <si>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</si>
  <si>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</si>
  <si>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</si>
  <si>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</si>
  <si>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</si>
  <si>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</si>
  <si>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</si>
  <si>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</si>
  <si>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</si>
  <si>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</si>
  <si>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</si>
  <si>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</si>
  <si>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</si>
  <si>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</si>
  <si>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</si>
  <si>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</si>
  <si>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</si>
  <si>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</si>
  <si>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</si>
  <si>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</si>
  <si>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</si>
  <si>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</si>
  <si>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</si>
  <si>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</si>
  <si>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</si>
  <si>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</si>
  <si>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</si>
  <si>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</si>
  <si>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</si>
  <si>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</si>
  <si>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</si>
  <si>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</si>
  <si>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</si>
  <si>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</si>
  <si>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</si>
  <si>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</si>
  <si>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</si>
  <si>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</si>
  <si>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</si>
  <si>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</si>
  <si>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</si>
  <si>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</si>
  <si>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</si>
  <si>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</si>
  <si>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</si>
  <si>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</si>
  <si>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</si>
  <si>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</si>
  <si>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</si>
  <si>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</si>
  <si>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</si>
  <si>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</si>
  <si>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</si>
  <si>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</si>
  <si>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</si>
  <si>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</si>
  <si>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</si>
  <si>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</si>
  <si>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</si>
  <si>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</si>
  <si>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</si>
  <si>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</si>
  <si>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</si>
  <si>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</si>
  <si>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</si>
  <si>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</si>
  <si>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</si>
  <si>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</si>
  <si>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</si>
  <si>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</si>
  <si>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</si>
  <si>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</si>
  <si>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</si>
  <si>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</si>
  <si>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</si>
  <si>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</si>
  <si>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</si>
  <si>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</si>
  <si>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</si>
  <si>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</si>
  <si>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</si>
  <si>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</si>
  <si>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</si>
  <si>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</si>
  <si>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</si>
  <si>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</si>
  <si>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</si>
  <si>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</si>
  <si>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</si>
  <si>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</si>
  <si>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</si>
  <si>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</si>
  <si>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</si>
  <si>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</si>
  <si>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</si>
  <si>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</si>
  <si>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</si>
  <si>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</si>
  <si>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</si>
  <si>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</si>
  <si>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</si>
  <si>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</si>
  <si>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</si>
  <si>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</si>
  <si>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</si>
  <si>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</si>
  <si>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</si>
  <si>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</si>
  <si>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</si>
  <si>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</si>
  <si>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</si>
  <si>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</si>
  <si>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</si>
  <si>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</si>
  <si>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</si>
  <si>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</si>
  <si>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</si>
  <si>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</si>
  <si>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</si>
  <si>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</si>
  <si>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</si>
  <si>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</si>
  <si>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</si>
  <si>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</si>
  <si>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</si>
  <si>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</si>
  <si>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</si>
  <si>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</si>
  <si>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</si>
  <si>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</si>
  <si>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</si>
  <si>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</si>
  <si>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</si>
  <si>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</si>
  <si>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</si>
  <si>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</si>
  <si>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</si>
  <si>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</si>
  <si>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</si>
  <si>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</si>
  <si>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</si>
  <si>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</si>
  <si>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</si>
  <si>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</si>
  <si>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</si>
  <si>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</si>
  <si>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</si>
  <si>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</si>
  <si>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</si>
  <si>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</si>
  <si>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</si>
  <si>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</si>
  <si>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</si>
  <si>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</si>
  <si>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</si>
  <si>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</si>
  <si>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</si>
  <si>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</si>
  <si>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</si>
  <si>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</si>
  <si>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</si>
  <si>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</si>
  <si>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</si>
  <si>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</si>
  <si>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</si>
  <si>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</si>
  <si>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</si>
  <si>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</si>
  <si>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</si>
  <si>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</si>
  <si>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</si>
  <si>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</si>
  <si>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</si>
  <si>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</si>
  <si>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</si>
  <si>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</si>
  <si>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</si>
  <si>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</si>
  <si>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</si>
  <si>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</si>
  <si>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</si>
  <si>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</si>
  <si>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</si>
  <si>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</si>
  <si>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</si>
  <si>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</si>
  <si>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</si>
  <si>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</si>
  <si>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</si>
  <si>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</si>
  <si>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</si>
  <si>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</si>
  <si>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</si>
  <si>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</si>
  <si>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</si>
  <si>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</si>
  <si>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</si>
  <si>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</si>
  <si>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</si>
  <si>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</si>
  <si>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</si>
  <si>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</si>
  <si>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</si>
  <si>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</si>
  <si>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</si>
  <si>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</si>
  <si>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</si>
  <si>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</si>
  <si>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</si>
  <si>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</si>
  <si>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</si>
  <si>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</si>
  <si>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</si>
  <si>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</si>
  <si>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</si>
  <si>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</si>
  <si>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</si>
  <si>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</si>
  <si>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</si>
  <si>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</si>
  <si>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</si>
  <si>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</si>
  <si>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</si>
  <si>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</si>
  <si>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</si>
  <si>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</si>
  <si>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</si>
  <si>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</si>
  <si>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</si>
  <si>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</si>
  <si>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</si>
  <si>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</si>
  <si>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</si>
  <si>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</si>
  <si>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</si>
  <si>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</si>
  <si>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</si>
  <si>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</si>
  <si>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</si>
  <si>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</si>
  <si>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</si>
  <si>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</si>
  <si>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</si>
  <si>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</si>
  <si>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</si>
  <si>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</si>
  <si>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</si>
  <si>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</si>
  <si>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</si>
  <si>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</si>
  <si>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</si>
  <si>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</si>
  <si>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</si>
  <si>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</si>
  <si>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</si>
  <si>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</si>
  <si>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</si>
  <si>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</si>
  <si>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</si>
  <si>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</si>
  <si>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</si>
  <si>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</si>
  <si>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</si>
  <si>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</si>
  <si>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</si>
  <si>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</si>
  <si>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</si>
  <si>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</si>
  <si>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</si>
  <si>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</si>
  <si>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</si>
  <si>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</si>
  <si>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</si>
  <si>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</si>
  <si>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</si>
  <si>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</si>
  <si>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</si>
  <si>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</si>
  <si>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</si>
  <si>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</si>
  <si>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</si>
  <si>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</si>
  <si>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</si>
  <si>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</si>
  <si>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</si>
  <si>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</si>
  <si>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</si>
  <si>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</si>
  <si>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</si>
  <si>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</si>
  <si>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</si>
  <si>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</si>
  <si>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</si>
  <si>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</si>
  <si>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</si>
  <si>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</si>
  <si>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</si>
  <si>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</si>
  <si>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</si>
  <si>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</si>
  <si>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</si>
  <si>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</si>
  <si>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</si>
  <si>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</si>
  <si>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</si>
  <si>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</si>
  <si>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</si>
  <si>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</si>
  <si>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</si>
  <si>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</si>
  <si>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</si>
  <si>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</si>
  <si>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</si>
  <si>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</si>
  <si>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</si>
  <si>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</si>
  <si>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</si>
  <si>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</si>
  <si>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</si>
  <si>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</si>
  <si>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</si>
  <si>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</si>
  <si>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</si>
  <si>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</si>
  <si>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</si>
  <si>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</si>
  <si>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</si>
  <si>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</si>
  <si>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</si>
  <si>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</si>
  <si>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</si>
  <si>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</si>
  <si>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</si>
  <si>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</si>
  <si>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</si>
  <si>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</si>
  <si>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</si>
  <si>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</si>
  <si>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</si>
  <si>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</si>
  <si>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</si>
  <si>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</si>
  <si>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</si>
  <si>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</si>
  <si>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</si>
  <si>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</si>
  <si>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</si>
  <si>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</si>
  <si>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</si>
  <si>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</si>
  <si>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</si>
  <si>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</si>
  <si>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</si>
  <si>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</si>
  <si>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</si>
  <si>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</si>
  <si>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</si>
  <si>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</si>
  <si>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</si>
  <si>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</si>
  <si>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</si>
  <si>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</si>
  <si>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</si>
  <si>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</si>
  <si>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</si>
  <si>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</si>
  <si>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</si>
  <si>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</si>
  <si>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</si>
  <si>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</si>
  <si>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</si>
  <si>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</si>
  <si>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</si>
  <si>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</si>
  <si>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</si>
  <si>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</si>
  <si>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</si>
  <si>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</si>
  <si>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</si>
  <si>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</si>
  <si>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</si>
  <si>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</si>
  <si>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</si>
  <si>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</si>
  <si>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</si>
  <si>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</si>
  <si>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</si>
  <si>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</si>
  <si>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</si>
  <si>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</si>
  <si>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</si>
  <si>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</si>
  <si>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</si>
  <si>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</si>
  <si>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</si>
  <si>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</si>
  <si>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</si>
  <si>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</si>
  <si>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</si>
  <si>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</si>
  <si>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</si>
  <si>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</si>
  <si>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</si>
  <si>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</si>
  <si>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</si>
  <si>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</si>
  <si>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</si>
  <si>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</si>
  <si>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</si>
  <si>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</si>
  <si>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</si>
  <si>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</si>
  <si>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</si>
  <si>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</si>
  <si>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</si>
  <si>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</si>
  <si>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</si>
  <si>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</si>
  <si>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</si>
  <si>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</si>
  <si>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</si>
  <si>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</si>
  <si>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</si>
  <si>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</si>
  <si>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</si>
  <si>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</si>
  <si>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</si>
  <si>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</si>
  <si>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</si>
  <si>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</si>
  <si>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</si>
  <si>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</si>
  <si>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</si>
  <si>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</si>
  <si>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</si>
  <si>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</si>
  <si>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</si>
  <si>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</si>
  <si>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</si>
  <si>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</si>
  <si>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</si>
  <si>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</si>
  <si>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</si>
  <si>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</si>
  <si>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</si>
  <si>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</si>
  <si>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</si>
  <si>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</si>
  <si>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</si>
  <si>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</si>
  <si>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</si>
  <si>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</si>
  <si>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</si>
  <si>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</si>
  <si>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</si>
  <si>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</si>
  <si>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</si>
  <si>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</si>
  <si>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</si>
  <si>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</si>
  <si>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</si>
  <si>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</si>
  <si>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</si>
  <si>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</si>
  <si>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</si>
  <si>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</si>
  <si>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</si>
  <si>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</si>
  <si>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</si>
  <si>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</si>
  <si>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</si>
  <si>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</si>
  <si>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</si>
  <si>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</si>
  <si>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</si>
  <si>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</si>
  <si>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</si>
  <si>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</si>
  <si>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</si>
  <si>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</si>
  <si>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</si>
  <si>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</si>
  <si>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</si>
  <si>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</si>
  <si>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</si>
  <si>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</si>
  <si>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</si>
  <si>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</si>
  <si>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</si>
  <si>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</si>
  <si>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</si>
  <si>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</si>
  <si>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</si>
  <si>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</si>
  <si>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</si>
  <si>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</si>
  <si>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</si>
  <si>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</si>
  <si>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</si>
  <si>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</si>
  <si>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</si>
  <si>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</si>
  <si>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</si>
  <si>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</si>
  <si>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</si>
  <si>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</si>
  <si>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</si>
  <si>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</si>
  <si>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</si>
  <si>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</si>
  <si>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</si>
  <si>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</si>
  <si>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</si>
  <si>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</si>
  <si>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</si>
  <si>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</si>
  <si>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</si>
  <si>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</si>
  <si>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</si>
  <si>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</si>
  <si>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</si>
  <si>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</si>
  <si>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</si>
  <si>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</si>
  <si>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</si>
  <si>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</si>
  <si>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</si>
  <si>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</si>
  <si>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</si>
  <si>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</si>
  <si>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</si>
  <si>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</si>
  <si>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</si>
  <si>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</si>
  <si>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</si>
  <si>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</si>
  <si>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</si>
  <si>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</si>
  <si>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</si>
  <si>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</si>
  <si>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</si>
  <si>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</si>
  <si>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</si>
  <si>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</si>
  <si>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</si>
  <si>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</si>
  <si>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</si>
  <si>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</si>
  <si>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</si>
  <si>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</si>
  <si>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</si>
  <si>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</si>
  <si>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</si>
  <si>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</si>
  <si>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</si>
  <si>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</si>
  <si>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</si>
  <si>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</si>
  <si>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</si>
  <si>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</si>
  <si>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</si>
  <si>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</si>
  <si>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</si>
  <si>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</si>
  <si>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</si>
  <si>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</si>
  <si>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</si>
  <si>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</si>
  <si>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</si>
  <si>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</si>
  <si>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</si>
  <si>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</si>
  <si>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</si>
  <si>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</si>
  <si>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</si>
  <si>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</si>
  <si>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</si>
  <si>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</si>
  <si>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</si>
  <si>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</si>
  <si>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</si>
  <si>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</si>
  <si>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</si>
  <si>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</si>
  <si>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</si>
  <si>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</si>
  <si>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</si>
  <si>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</si>
  <si>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</si>
  <si>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</si>
  <si>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</si>
  <si>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</si>
  <si>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</si>
  <si>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</si>
  <si>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</si>
  <si>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</si>
  <si>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</si>
  <si>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</si>
  <si>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</si>
  <si>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</si>
  <si>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</si>
  <si>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</si>
  <si>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</si>
  <si>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</si>
  <si>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</si>
  <si>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</si>
  <si>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</si>
  <si>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</si>
  <si>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</si>
  <si>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</si>
  <si>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</si>
  <si>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</si>
  <si>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</si>
  <si>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</si>
  <si>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</si>
  <si>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</si>
  <si>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</si>
  <si>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</si>
  <si>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</si>
  <si>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</si>
  <si>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</si>
  <si>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</si>
  <si>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</si>
  <si>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</si>
  <si>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</si>
  <si>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</si>
  <si>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</si>
  <si>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</si>
  <si>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</si>
  <si>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</si>
  <si>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</si>
  <si>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</si>
  <si>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</si>
  <si>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</si>
  <si>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</si>
  <si>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</si>
  <si>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</si>
  <si>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</si>
  <si>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</si>
  <si>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</si>
  <si>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</si>
  <si>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</si>
  <si>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</si>
  <si>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</si>
  <si>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</si>
  <si>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</si>
  <si>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</si>
  <si>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</si>
  <si>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</si>
  <si>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</si>
  <si>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</si>
  <si>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</si>
  <si>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</si>
  <si>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</si>
  <si>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</si>
  <si>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</si>
  <si>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</si>
  <si>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</si>
  <si>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</si>
  <si>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</si>
  <si>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</si>
  <si>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</si>
  <si>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</si>
  <si>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</si>
  <si>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</si>
  <si>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</si>
  <si>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</si>
  <si>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</si>
  <si>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</si>
  <si>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</si>
  <si>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</si>
  <si>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</si>
  <si>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</si>
  <si>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</si>
  <si>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</si>
  <si>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</si>
  <si>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</si>
  <si>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</si>
  <si>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</si>
  <si>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</si>
  <si>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</si>
  <si>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</si>
  <si>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</si>
  <si>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</si>
  <si>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</si>
  <si>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</si>
  <si>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</si>
  <si>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</si>
  <si>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</si>
  <si>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</si>
  <si>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</si>
  <si>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</si>
  <si>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</si>
  <si>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</si>
  <si>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</si>
  <si>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</si>
  <si>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</si>
  <si>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</si>
  <si>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</si>
  <si>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</si>
  <si>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</si>
  <si>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</si>
  <si>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</si>
  <si>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</si>
  <si>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</si>
  <si>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</si>
  <si>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</si>
  <si>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</si>
  <si>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</si>
  <si>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</si>
  <si>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</si>
  <si>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</si>
  <si>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</si>
  <si>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</si>
  <si>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</si>
  <si>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</si>
  <si>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</si>
  <si>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</si>
  <si>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</si>
  <si>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</si>
  <si>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</si>
  <si>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</si>
  <si>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</si>
  <si>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</si>
  <si>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</si>
  <si>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</si>
  <si>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</si>
  <si>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</si>
  <si>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</si>
  <si>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</si>
  <si>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</si>
  <si>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</si>
  <si>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</si>
  <si>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</si>
  <si>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</si>
  <si>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</si>
  <si>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</si>
  <si>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</si>
  <si>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</si>
  <si>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</si>
  <si>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</si>
  <si>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</si>
  <si>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</si>
  <si>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</si>
  <si>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</si>
  <si>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</si>
  <si>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</si>
  <si>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</si>
  <si>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</si>
  <si>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</si>
  <si>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</si>
  <si>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</si>
  <si>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</si>
  <si>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</si>
  <si>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</si>
  <si>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</si>
  <si>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</si>
  <si>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</si>
  <si>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</si>
  <si>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</si>
  <si>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</si>
  <si>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</si>
  <si>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</si>
  <si>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</si>
  <si>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</si>
  <si>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</si>
  <si>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</si>
  <si>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</si>
  <si>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</si>
  <si>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</si>
  <si>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</si>
  <si>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</si>
  <si>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</si>
  <si>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</si>
  <si>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</si>
  <si>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</si>
  <si>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</si>
  <si>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</si>
  <si>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</si>
  <si>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</si>
  <si>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</si>
  <si>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</si>
  <si>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</si>
  <si>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</si>
  <si>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</si>
  <si>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</si>
  <si>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</si>
  <si>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</si>
  <si>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</si>
  <si>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</si>
  <si>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</si>
  <si>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</si>
  <si>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</si>
  <si>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</si>
  <si>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</si>
  <si>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</si>
  <si>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</si>
  <si>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</si>
  <si>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</si>
  <si>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</si>
  <si>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</si>
  <si>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</si>
  <si>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</si>
  <si>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</si>
  <si>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</si>
  <si>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</si>
  <si>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</si>
  <si>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</si>
  <si>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</si>
  <si>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</si>
  <si>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</si>
  <si>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</si>
  <si>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</si>
  <si>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</si>
  <si>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</si>
  <si>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</si>
  <si>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</si>
  <si>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</si>
  <si>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</si>
  <si>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</si>
  <si>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</si>
  <si>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</si>
  <si>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</si>
  <si>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</si>
  <si>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</si>
  <si>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</si>
  <si>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</si>
  <si>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</si>
  <si>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</si>
  <si>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</si>
  <si>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</si>
  <si>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</si>
  <si>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</si>
  <si>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</si>
  <si>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</si>
  <si>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</si>
  <si>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</si>
  <si>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</si>
  <si>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</si>
  <si>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</si>
  <si>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</si>
  <si>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</si>
  <si>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</si>
  <si>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</si>
  <si>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</si>
  <si>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</si>
  <si>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</si>
  <si>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</si>
  <si>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</si>
  <si>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</si>
  <si>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</si>
  <si>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</si>
  <si>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</si>
  <si>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</si>
  <si>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</si>
  <si>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</si>
  <si>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</si>
  <si>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</si>
  <si>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</si>
  <si>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</si>
  <si>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</si>
  <si>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</si>
  <si>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</si>
  <si>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</si>
  <si>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</si>
  <si>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</si>
  <si>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</si>
  <si>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</si>
  <si>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</si>
  <si>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</si>
  <si>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</si>
  <si>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</si>
  <si>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</si>
  <si>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</si>
  <si>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</si>
  <si>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</si>
  <si>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</si>
  <si>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</si>
  <si>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</si>
  <si>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</si>
  <si>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</si>
  <si>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</si>
  <si>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</si>
  <si>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</si>
  <si>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</si>
  <si>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</si>
  <si>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</si>
  <si>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</si>
  <si>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</si>
  <si>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</si>
  <si>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</si>
  <si>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</si>
  <si>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</si>
  <si>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</si>
  <si>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</si>
  <si>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</si>
  <si>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</si>
  <si>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</si>
  <si>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</si>
  <si>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</si>
  <si>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</si>
  <si>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</si>
  <si>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</si>
  <si>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</si>
  <si>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</si>
  <si>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</si>
  <si>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</si>
  <si>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</si>
  <si>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</si>
  <si>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</si>
  <si>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</si>
  <si>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</si>
  <si>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</si>
  <si>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</si>
  <si>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</si>
  <si>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</si>
  <si>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</si>
  <si>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</si>
  <si>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</si>
  <si>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</si>
  <si>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</si>
  <si>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</si>
  <si>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</si>
  <si>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</si>
  <si>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</si>
  <si>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</si>
  <si>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</si>
  <si>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</si>
  <si>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</si>
  <si>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</si>
  <si>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</si>
  <si>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</si>
  <si>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</si>
  <si>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</si>
  <si>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</si>
  <si>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</si>
  <si>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</si>
  <si>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</si>
  <si>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</si>
  <si>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</si>
  <si>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</si>
  <si>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</si>
  <si>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</si>
  <si>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</si>
  <si>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</si>
  <si>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</si>
  <si>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</si>
  <si>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</si>
  <si>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</si>
  <si>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</si>
  <si>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</si>
  <si>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</si>
  <si>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</si>
  <si>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</si>
  <si>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</si>
  <si>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</si>
  <si>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</si>
  <si>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</si>
  <si>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</si>
  <si>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</si>
  <si>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</si>
  <si>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</si>
  <si>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</si>
  <si>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</si>
  <si>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</si>
  <si>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</si>
  <si>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</si>
  <si>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</si>
  <si>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</si>
  <si>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</si>
  <si>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</si>
  <si>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</si>
  <si>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</si>
  <si>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</si>
  <si>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</si>
  <si>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</si>
  <si>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</si>
  <si>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</si>
  <si>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</si>
  <si>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</si>
  <si>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</si>
  <si>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</si>
  <si>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</si>
  <si>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</si>
  <si>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</si>
  <si>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</si>
  <si>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</si>
  <si>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</si>
  <si>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</si>
  <si>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</si>
  <si>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</si>
  <si>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</si>
  <si>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</si>
  <si>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</si>
  <si>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</si>
  <si>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</si>
  <si>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</si>
  <si>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</si>
  <si>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</si>
  <si>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</si>
  <si>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</si>
  <si>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</si>
  <si>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</si>
  <si>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</si>
  <si>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</si>
  <si>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</si>
  <si>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</si>
  <si>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</si>
  <si>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</si>
  <si>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</si>
  <si>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</si>
  <si>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</si>
  <si>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</si>
  <si>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</si>
  <si>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</si>
  <si>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</si>
  <si>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</si>
  <si>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</si>
  <si>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</si>
  <si>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</si>
  <si>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</si>
  <si>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</si>
  <si>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</si>
  <si>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</si>
  <si>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</si>
  <si>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</si>
  <si>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</si>
  <si>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</si>
  <si>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</si>
  <si>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</si>
  <si>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</si>
  <si>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</si>
  <si>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</si>
  <si>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</si>
  <si>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</si>
  <si>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</si>
  <si>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</si>
  <si>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</si>
  <si>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</si>
  <si>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</si>
  <si>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</si>
  <si>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</si>
  <si>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</si>
  <si>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</si>
  <si>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</si>
  <si>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</si>
  <si>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</si>
  <si>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</si>
  <si>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</si>
  <si>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</si>
  <si>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</si>
  <si>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</si>
  <si>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</si>
  <si>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</si>
  <si>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</si>
  <si>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</si>
  <si>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</si>
  <si>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</si>
  <si>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</si>
  <si>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</si>
  <si>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</si>
  <si>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</si>
  <si>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</si>
  <si>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</si>
  <si>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</si>
  <si>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</si>
  <si>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</si>
  <si>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</si>
  <si>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</si>
  <si>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</si>
  <si>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</si>
  <si>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</si>
  <si>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</si>
  <si>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</si>
  <si>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</si>
  <si>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</si>
  <si>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</si>
  <si>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</si>
  <si>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</si>
  <si>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</si>
  <si>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</si>
  <si>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</si>
  <si>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</si>
  <si>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</si>
  <si>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</si>
  <si>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</si>
  <si>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</si>
  <si>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</si>
  <si>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</si>
  <si>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</si>
  <si>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</si>
  <si>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</si>
  <si>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</si>
  <si>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</si>
  <si>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</si>
  <si>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</si>
  <si>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</si>
  <si>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</si>
  <si>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</si>
  <si>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</si>
  <si>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</si>
  <si>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</si>
  <si>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</si>
  <si>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</si>
  <si>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</si>
  <si>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</si>
  <si>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</si>
  <si>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</si>
  <si>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</si>
  <si>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</si>
  <si>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</si>
  <si>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</si>
  <si>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</si>
  <si>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</si>
  <si>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</si>
  <si>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</si>
  <si>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</si>
  <si>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</si>
  <si>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</si>
  <si>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</si>
  <si>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</si>
  <si>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</si>
  <si>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</si>
  <si>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</si>
  <si>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</si>
  <si>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</si>
  <si>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</si>
  <si>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</si>
  <si>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</si>
  <si>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</si>
  <si>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</si>
  <si>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</si>
  <si>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</si>
  <si>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</si>
  <si>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</si>
  <si>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</si>
  <si>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</si>
  <si>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</si>
  <si>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</si>
  <si>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</si>
  <si>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</si>
  <si>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</si>
  <si>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</si>
  <si>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</si>
  <si>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</si>
  <si>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</si>
  <si>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</si>
  <si>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</si>
  <si>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</si>
  <si>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</si>
  <si>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</si>
  <si>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</si>
  <si>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</si>
  <si>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</si>
  <si>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</si>
  <si>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</si>
  <si>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</si>
  <si>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</si>
  <si>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</si>
  <si>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</si>
  <si>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</si>
  <si>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</si>
  <si>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</si>
  <si>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</si>
  <si>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</si>
  <si>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</si>
  <si>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</si>
  <si>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</si>
  <si>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</si>
  <si>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</si>
  <si>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</si>
  <si>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</si>
  <si>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</si>
  <si>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</si>
  <si>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</si>
  <si>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</si>
  <si>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</si>
  <si>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</si>
  <si>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</si>
  <si>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</si>
  <si>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</si>
  <si>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</si>
  <si>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</si>
  <si>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</si>
  <si>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</si>
  <si>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</si>
  <si>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</si>
  <si>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</si>
  <si>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</si>
  <si>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</si>
  <si>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</si>
  <si>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</si>
  <si>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</si>
  <si>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</si>
  <si>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</si>
  <si>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</si>
  <si>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</si>
  <si>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</si>
  <si>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</si>
  <si>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</si>
  <si>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</si>
  <si>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</si>
  <si>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</si>
  <si>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</si>
  <si>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</si>
  <si>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</si>
  <si>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</si>
  <si>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</si>
  <si>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</si>
  <si>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</si>
  <si>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</si>
  <si>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</si>
  <si>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</si>
  <si>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</si>
  <si>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</si>
  <si>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</si>
  <si>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</si>
  <si>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</si>
  <si>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</si>
  <si>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</si>
  <si>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</si>
  <si>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</si>
  <si>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</si>
  <si>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</si>
  <si>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</si>
  <si>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</si>
  <si>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</si>
  <si>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</si>
  <si>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</si>
  <si>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</si>
  <si>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</si>
  <si>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</si>
  <si>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</si>
  <si>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</si>
  <si>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</si>
  <si>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</si>
  <si>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</si>
  <si>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</si>
  <si>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</si>
  <si>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</si>
  <si>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</si>
  <si>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</si>
  <si>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</si>
  <si>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</si>
  <si>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</si>
  <si>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</si>
  <si>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</si>
  <si>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</si>
  <si>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</si>
  <si>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</si>
  <si>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</si>
  <si>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</si>
  <si>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</si>
  <si>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</si>
  <si>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</si>
  <si>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</si>
  <si>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</si>
  <si>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</si>
  <si>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</si>
  <si>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</si>
  <si>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</si>
  <si>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</si>
  <si>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</si>
  <si>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</si>
  <si>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</si>
  <si>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</si>
  <si>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</si>
  <si>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</si>
  <si>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</si>
  <si>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</si>
  <si>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</si>
  <si>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</si>
  <si>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</si>
  <si>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</si>
  <si>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</si>
  <si>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</si>
  <si>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</si>
  <si>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</si>
  <si>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</si>
  <si>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</si>
  <si>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</si>
  <si>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</si>
  <si>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</si>
  <si>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</si>
  <si>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</si>
  <si>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</si>
  <si>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</si>
  <si>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</si>
  <si>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</si>
  <si>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</si>
  <si>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</si>
  <si>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</si>
  <si>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</si>
  <si>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</si>
  <si>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</si>
  <si>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</si>
  <si>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</si>
  <si>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</si>
  <si>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</si>
  <si>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</si>
  <si>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</si>
  <si>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</si>
  <si>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</si>
  <si>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</si>
  <si>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</si>
  <si>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</si>
  <si>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</si>
  <si>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</si>
  <si>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</si>
  <si>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</si>
  <si>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</si>
  <si>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</si>
  <si>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</si>
  <si>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</si>
  <si>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</si>
  <si>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</si>
  <si>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</si>
  <si>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</si>
  <si>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</si>
  <si>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</si>
  <si>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</si>
  <si>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</si>
  <si>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</si>
  <si>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</si>
  <si>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</si>
  <si>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</si>
  <si>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</si>
  <si>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</si>
  <si>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</si>
  <si>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</si>
  <si>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</si>
  <si>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</si>
  <si>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</si>
  <si>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</si>
  <si>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</si>
  <si>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</si>
  <si>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</si>
  <si>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</si>
  <si>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</si>
  <si>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</si>
  <si>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</si>
  <si>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</si>
  <si>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</si>
  <si>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</si>
  <si>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</si>
  <si>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</si>
  <si>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</si>
  <si>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</si>
  <si>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</si>
  <si>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</si>
  <si>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</si>
  <si>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</si>
  <si>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</si>
  <si>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</si>
  <si>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</si>
  <si>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</si>
  <si>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</si>
  <si>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</si>
  <si>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</si>
  <si>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</si>
  <si>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</si>
  <si>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</si>
  <si>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</si>
  <si>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</si>
  <si>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</si>
  <si>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</si>
  <si>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</si>
  <si>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</si>
  <si>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</si>
  <si>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</si>
  <si>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</si>
  <si>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</si>
  <si>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</si>
  <si>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</si>
  <si>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</si>
  <si>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</si>
  <si>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</si>
  <si>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</si>
  <si>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</si>
  <si>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</si>
  <si>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</si>
  <si>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</si>
  <si>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</si>
  <si>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</si>
  <si>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</si>
  <si>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</si>
  <si>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</si>
  <si>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</si>
  <si>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</si>
  <si>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</si>
  <si>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</si>
  <si>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</si>
  <si>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</si>
  <si>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</si>
  <si>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</si>
  <si>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</si>
  <si>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</si>
  <si>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</si>
  <si>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</si>
  <si>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</si>
  <si>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</si>
  <si>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</si>
  <si>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</si>
  <si>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</si>
  <si>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</si>
  <si>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</si>
  <si>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</si>
  <si>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</si>
  <si>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</si>
  <si>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</si>
  <si>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</si>
  <si>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</si>
  <si>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</si>
  <si>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</si>
  <si>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</si>
  <si>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</si>
  <si>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</si>
  <si>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</si>
  <si>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</si>
  <si>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</si>
  <si>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</si>
  <si>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</si>
  <si>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</si>
  <si>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</si>
  <si>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</si>
  <si>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</si>
  <si>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</si>
  <si>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</si>
  <si>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</si>
  <si>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</si>
  <si>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</si>
  <si>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</si>
  <si>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</si>
  <si>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</si>
  <si>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</si>
  <si>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</si>
  <si>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</si>
  <si>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</si>
  <si>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</si>
  <si>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</si>
  <si>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</si>
  <si>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</si>
  <si>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</si>
  <si>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</si>
  <si>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</si>
  <si>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</si>
  <si>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</si>
  <si>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</si>
  <si>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</si>
  <si>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</si>
  <si>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</si>
  <si>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</si>
  <si>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</si>
  <si>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</si>
  <si>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</si>
  <si>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</si>
  <si>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</si>
  <si>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</si>
  <si>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</si>
  <si>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</si>
  <si>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</si>
  <si>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</si>
  <si>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</si>
  <si>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</si>
  <si>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</si>
  <si>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</si>
  <si>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</si>
  <si>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</si>
  <si>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</si>
  <si>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</si>
  <si>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</si>
  <si>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</si>
  <si>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</si>
  <si>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</si>
  <si>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</si>
  <si>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</si>
  <si>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</si>
  <si>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</si>
  <si>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</si>
  <si>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</si>
  <si>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</si>
  <si>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</si>
  <si>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</si>
  <si>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</si>
  <si>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</si>
  <si>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</si>
  <si>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</si>
  <si>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</si>
  <si>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</si>
  <si>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</si>
  <si>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</si>
  <si>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</si>
  <si>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</si>
  <si>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</si>
  <si>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</si>
  <si>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</si>
  <si>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</si>
  <si>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</si>
  <si>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</si>
  <si>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</si>
  <si>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</si>
  <si>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</si>
  <si>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</si>
  <si>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</si>
  <si>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</si>
  <si>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</si>
  <si>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</si>
  <si>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</si>
  <si>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</si>
  <si>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</si>
  <si>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</si>
  <si>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</si>
  <si>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</si>
  <si>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</si>
  <si>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</si>
  <si>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</si>
  <si>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</si>
  <si>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</si>
  <si>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</si>
  <si>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</si>
  <si>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</si>
  <si>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</si>
  <si>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</si>
  <si>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</si>
  <si>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</si>
  <si>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</si>
  <si>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</si>
  <si>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</si>
  <si>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</si>
  <si>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</si>
  <si>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</si>
  <si>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</si>
  <si>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</si>
  <si>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</si>
  <si>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</si>
  <si>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</si>
  <si>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</si>
  <si>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</si>
  <si>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</si>
  <si>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</si>
  <si>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</si>
  <si>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</si>
  <si>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</si>
  <si>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</si>
  <si>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</si>
  <si>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</si>
  <si>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</si>
  <si>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</si>
  <si>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</si>
  <si>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</si>
  <si>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</si>
  <si>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</si>
  <si>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</si>
  <si>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</si>
  <si>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</si>
  <si>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</si>
  <si>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</si>
  <si>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</si>
  <si>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</si>
  <si>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</si>
  <si>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</si>
  <si>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</si>
  <si>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</si>
  <si>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</si>
  <si>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</si>
  <si>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</si>
  <si>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</si>
  <si>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</si>
  <si>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</si>
  <si>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</si>
  <si>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</si>
  <si>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</si>
  <si>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</si>
  <si>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</si>
  <si>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</si>
  <si>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</si>
  <si>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</si>
  <si>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</si>
  <si>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</si>
  <si>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</si>
  <si>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</si>
  <si>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</si>
  <si>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</si>
  <si>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</si>
  <si>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</si>
  <si>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</si>
  <si>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</si>
  <si>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</si>
  <si>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</si>
  <si>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</si>
  <si>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</si>
  <si>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</si>
  <si>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</si>
  <si>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</si>
  <si>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</si>
  <si>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</si>
  <si>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</si>
  <si>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</si>
  <si>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</si>
  <si>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</si>
  <si>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</si>
  <si>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</si>
  <si>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</si>
  <si>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</si>
  <si>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</si>
  <si>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</si>
  <si>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</si>
  <si>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</si>
  <si>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</si>
  <si>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</si>
  <si>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</si>
  <si>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</si>
  <si>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</si>
  <si>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</si>
  <si>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</si>
  <si>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</si>
  <si>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</si>
  <si>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</si>
  <si>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</si>
  <si>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</si>
  <si>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</si>
  <si>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</si>
  <si>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</si>
  <si>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</si>
  <si>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</si>
  <si>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</si>
  <si>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</si>
  <si>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</si>
  <si>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</si>
  <si>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</si>
  <si>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</si>
  <si>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</si>
  <si>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</si>
  <si>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</si>
  <si>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</si>
  <si>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</si>
  <si>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</si>
  <si>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</si>
  <si>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</si>
  <si>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</si>
  <si>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</si>
  <si>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</si>
  <si>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</si>
  <si>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</si>
  <si>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</si>
  <si>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</si>
  <si>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</si>
  <si>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</si>
  <si>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</si>
  <si>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</si>
  <si>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</si>
  <si>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</si>
  <si>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</si>
  <si>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</si>
  <si>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</si>
  <si>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</si>
  <si>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</si>
  <si>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</si>
  <si>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</si>
  <si>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</si>
  <si>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</si>
  <si>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</si>
  <si>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</si>
  <si>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</si>
  <si>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</si>
  <si>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</si>
  <si>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</si>
  <si>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</si>
  <si>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</si>
  <si>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</si>
  <si>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</si>
  <si>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</si>
  <si>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</si>
  <si>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</si>
  <si>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</si>
  <si>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</si>
  <si>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</si>
  <si>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</si>
  <si>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</si>
  <si>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</si>
  <si>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</si>
  <si>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</si>
  <si>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</si>
  <si>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</si>
  <si>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</si>
  <si>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</si>
  <si>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</si>
  <si>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</si>
  <si>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</si>
  <si>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</si>
  <si>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</si>
  <si>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</si>
  <si>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</si>
  <si>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</si>
  <si>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</si>
  <si>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</si>
  <si>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</si>
  <si>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</si>
  <si>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</si>
  <si>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</si>
  <si>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</si>
  <si>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</si>
  <si>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</si>
  <si>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</si>
  <si>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</si>
  <si>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</si>
  <si>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</si>
  <si>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</si>
  <si>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</si>
  <si>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</si>
  <si>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</si>
  <si>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</si>
  <si>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</si>
  <si>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</si>
  <si>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</si>
  <si>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</si>
  <si>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</si>
  <si>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</si>
  <si>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</si>
  <si>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</si>
  <si>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</si>
  <si>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</si>
  <si>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</si>
  <si>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</si>
  <si>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</si>
  <si>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</si>
  <si>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</si>
  <si>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</si>
  <si>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</si>
  <si>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</si>
  <si>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</si>
  <si>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</si>
  <si>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</si>
  <si>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</si>
  <si>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</si>
  <si>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</si>
  <si>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</si>
  <si>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</si>
  <si>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</si>
  <si>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</si>
  <si>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</si>
  <si>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</si>
  <si>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</si>
  <si>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</si>
  <si>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</si>
  <si>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</si>
  <si>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</si>
  <si>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</si>
  <si>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</si>
  <si>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</si>
  <si>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</si>
  <si>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</si>
  <si>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</si>
  <si>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</si>
  <si>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</si>
  <si>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</si>
  <si>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</si>
  <si>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</si>
  <si>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</si>
  <si>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</si>
  <si>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</si>
  <si>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</si>
  <si>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</si>
  <si>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</si>
  <si>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</si>
  <si>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</si>
  <si>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</si>
  <si>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</si>
  <si>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</si>
  <si>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</si>
  <si>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</si>
  <si>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</si>
  <si>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</si>
  <si>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</si>
  <si>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</si>
  <si>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</si>
  <si>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</si>
  <si>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</si>
  <si>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</si>
  <si>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</si>
  <si>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</si>
  <si>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</si>
  <si>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</si>
  <si>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</si>
  <si>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</si>
  <si>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</si>
  <si>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</si>
  <si>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</si>
  <si>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</si>
  <si>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</si>
  <si>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</si>
  <si>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</si>
  <si>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</si>
  <si>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</si>
  <si>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</si>
  <si>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</si>
  <si>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</si>
  <si>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</si>
  <si>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</si>
  <si>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</si>
  <si>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</si>
  <si>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</si>
  <si>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</si>
  <si>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</si>
  <si>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</si>
  <si>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</si>
  <si>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</si>
  <si>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</si>
  <si>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</si>
  <si>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</si>
  <si>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</si>
  <si>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</si>
  <si>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</si>
  <si>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</si>
  <si>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</si>
  <si>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</si>
  <si>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</si>
  <si>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</si>
  <si>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</si>
  <si>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</si>
  <si>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</si>
  <si>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</si>
  <si>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</si>
  <si>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</si>
  <si>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</si>
  <si>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</si>
  <si>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</si>
  <si>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</si>
  <si>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</si>
  <si>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</si>
  <si>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</si>
  <si>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</si>
  <si>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</si>
  <si>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</si>
  <si>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</si>
  <si>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</si>
  <si>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</si>
  <si>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</si>
  <si>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</si>
  <si>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</si>
  <si>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</si>
  <si>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</si>
  <si>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</si>
  <si>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</si>
  <si>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</si>
  <si>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</si>
  <si>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</si>
  <si>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</si>
  <si>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</si>
  <si>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</si>
  <si>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</si>
  <si>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</si>
  <si>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</si>
  <si>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</si>
  <si>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</si>
  <si>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</si>
  <si>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</si>
  <si>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</si>
  <si>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</si>
  <si>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</si>
  <si>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</si>
  <si>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</si>
  <si>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</si>
  <si>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</si>
  <si>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</si>
  <si>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</si>
  <si>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</si>
  <si>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</si>
  <si>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</si>
  <si>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</si>
  <si>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</si>
  <si>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</si>
  <si>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</si>
  <si>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</si>
  <si>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</si>
  <si>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</si>
  <si>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</si>
  <si>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</si>
  <si>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</si>
  <si>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</si>
  <si>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</si>
  <si>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</si>
  <si>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</si>
  <si>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</si>
  <si>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</si>
  <si>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</si>
  <si>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</si>
  <si>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</si>
  <si>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</si>
  <si>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</si>
  <si>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</si>
  <si>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</si>
  <si>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</si>
  <si>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</si>
  <si>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</si>
  <si>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</si>
  <si>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</si>
  <si>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</si>
  <si>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</si>
  <si>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</si>
  <si>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</si>
  <si>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</si>
  <si>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</si>
  <si>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</si>
  <si>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</si>
  <si>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</si>
  <si>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</si>
  <si>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</si>
  <si>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</si>
  <si>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</si>
  <si>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</si>
  <si>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</si>
  <si>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</si>
  <si>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</si>
  <si>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</si>
  <si>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</si>
  <si>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</si>
  <si>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</si>
  <si>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</si>
  <si>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</si>
  <si>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</si>
  <si>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</si>
  <si>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</si>
  <si>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</si>
  <si>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</si>
  <si>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</si>
  <si>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</si>
  <si>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</si>
  <si>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</si>
  <si>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</si>
  <si>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</si>
  <si>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</si>
  <si>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</si>
  <si>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</si>
  <si>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</si>
  <si>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</si>
  <si>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</si>
  <si>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</si>
  <si>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</si>
  <si>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</si>
  <si>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</si>
  <si>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</si>
  <si>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</si>
  <si>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</si>
  <si>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</si>
  <si>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</si>
  <si>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</si>
  <si>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</si>
  <si>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</si>
  <si>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</si>
  <si>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</si>
  <si>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</si>
  <si>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</si>
  <si>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</si>
  <si>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</si>
  <si>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</si>
  <si>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</si>
  <si>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</si>
  <si>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</si>
  <si>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</si>
  <si>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</si>
  <si>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</si>
  <si>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</si>
  <si>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</si>
  <si>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</si>
  <si>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</si>
  <si>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</si>
  <si>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</si>
  <si>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</si>
  <si>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</si>
  <si>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</si>
  <si>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</si>
  <si>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</si>
  <si>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</si>
  <si>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</si>
  <si>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</si>
  <si>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</si>
  <si>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</si>
  <si>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</si>
  <si>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</si>
  <si>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</si>
  <si>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</si>
  <si>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</si>
  <si>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</si>
  <si>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</si>
  <si>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</si>
  <si>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</si>
  <si>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</si>
  <si>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</si>
  <si>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</si>
  <si>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</si>
  <si>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</si>
  <si>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</si>
  <si>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</si>
  <si>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</si>
  <si>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</si>
  <si>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</si>
  <si>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</si>
  <si>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</si>
  <si>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</si>
  <si>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</si>
  <si>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</si>
  <si>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</si>
  <si>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</si>
  <si>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</si>
  <si>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</si>
  <si>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</si>
  <si>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</si>
  <si>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</si>
  <si>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</si>
  <si>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</si>
  <si>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</si>
  <si>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</si>
  <si>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</si>
  <si>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</si>
  <si>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</si>
  <si>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</si>
  <si>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</si>
  <si>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</si>
  <si>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</si>
  <si>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</si>
  <si>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</si>
  <si>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</si>
  <si>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</si>
  <si>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</si>
  <si>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</si>
  <si>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</si>
  <si>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</si>
  <si>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</si>
  <si>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</si>
  <si>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</si>
  <si>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</si>
  <si>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</si>
  <si>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</si>
  <si>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</si>
  <si>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</si>
  <si>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</si>
  <si>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</si>
  <si>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</si>
  <si>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</si>
  <si>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</si>
  <si>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</si>
  <si>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</si>
  <si>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</si>
  <si>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</si>
  <si>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</si>
  <si>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</si>
  <si>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</si>
  <si>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</si>
  <si>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</si>
  <si>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</si>
  <si>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</si>
  <si>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</si>
  <si>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</si>
  <si>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</si>
  <si>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</si>
  <si>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</si>
  <si>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</si>
  <si>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</si>
  <si>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</si>
  <si>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</si>
  <si>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</si>
  <si>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</si>
  <si>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</si>
  <si>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</si>
  <si>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</si>
  <si>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</si>
  <si>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</si>
  <si>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</si>
  <si>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</si>
  <si>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</si>
  <si>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</si>
  <si>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</si>
  <si>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</si>
  <si>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</si>
  <si>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</si>
  <si>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</si>
  <si>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</si>
  <si>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</si>
  <si>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</si>
  <si>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</si>
  <si>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</si>
  <si>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</si>
  <si>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</si>
  <si>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</si>
  <si>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</si>
  <si>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</si>
  <si>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</si>
  <si>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</si>
  <si>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</si>
  <si>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</si>
  <si>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</si>
  <si>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</si>
  <si>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</si>
  <si>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</si>
  <si>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</si>
  <si>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</si>
  <si>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</si>
  <si>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</si>
  <si>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</si>
  <si>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</si>
  <si>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</si>
  <si>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</si>
  <si>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</si>
  <si>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</si>
  <si>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</si>
  <si>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</si>
  <si>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</si>
  <si>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</si>
  <si>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</si>
  <si>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</si>
  <si>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</si>
  <si>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</si>
  <si>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</si>
  <si>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</si>
  <si>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</si>
  <si>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</si>
  <si>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</si>
  <si>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</si>
  <si>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</si>
  <si>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</si>
  <si>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</si>
  <si>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</si>
  <si>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</si>
  <si>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</si>
  <si>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</si>
  <si>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</si>
  <si>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</si>
  <si>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</si>
  <si>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</si>
  <si>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</si>
  <si>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</si>
  <si>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</si>
  <si>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</si>
  <si>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</si>
  <si>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</si>
  <si>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</si>
  <si>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</si>
  <si>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</si>
  <si>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</si>
  <si>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</si>
  <si>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</si>
  <si>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</si>
  <si>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</si>
  <si>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</si>
  <si>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</si>
  <si>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</si>
  <si>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</si>
  <si>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</si>
  <si>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</si>
  <si>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</si>
  <si>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</si>
  <si>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</si>
  <si>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</si>
  <si>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</si>
  <si>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</si>
  <si>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</si>
  <si>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</si>
  <si>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</si>
  <si>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</si>
  <si>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</si>
  <si>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</si>
  <si>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</si>
  <si>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</si>
  <si>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</si>
  <si>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</si>
  <si>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</si>
  <si>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</si>
  <si>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</si>
  <si>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</si>
  <si>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</si>
  <si>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</si>
  <si>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</si>
  <si>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</si>
  <si>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</si>
  <si>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</si>
  <si>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</si>
  <si>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</si>
  <si>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</si>
  <si>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</si>
  <si>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</si>
  <si>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</si>
  <si>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</si>
  <si>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</si>
  <si>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</si>
  <si>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</si>
  <si>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</si>
  <si>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</si>
  <si>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</si>
  <si>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</si>
  <si>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</si>
  <si>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</si>
  <si>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</si>
  <si>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</si>
  <si>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</si>
  <si>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</si>
  <si>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</si>
  <si>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</si>
  <si>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</si>
  <si>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</si>
  <si>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</si>
  <si>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</si>
  <si>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</si>
  <si>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</si>
  <si>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</si>
  <si>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</si>
  <si>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</si>
  <si>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</si>
  <si>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</si>
  <si>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</si>
  <si>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</si>
  <si>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</si>
  <si>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</si>
  <si>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</si>
  <si>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</si>
  <si>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</si>
  <si>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</si>
  <si>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</si>
  <si>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</si>
  <si>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</si>
  <si>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</si>
  <si>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</si>
  <si>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</si>
  <si>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</si>
  <si>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</si>
  <si>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</si>
  <si>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</si>
  <si>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</si>
  <si>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</si>
  <si>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</si>
  <si>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</si>
  <si>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</si>
  <si>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</si>
  <si>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</si>
  <si>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</si>
  <si>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</si>
  <si>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</si>
  <si>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</si>
  <si>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</si>
  <si>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</si>
  <si>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</si>
  <si>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</si>
  <si>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</si>
  <si>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</si>
  <si>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</si>
  <si>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</si>
  <si>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</si>
  <si>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</si>
  <si>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</si>
  <si>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</si>
  <si>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</si>
  <si>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</si>
  <si>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</si>
  <si>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</si>
  <si>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</si>
  <si>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</si>
  <si>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</si>
  <si>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</si>
  <si>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</si>
  <si>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</si>
  <si>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</si>
  <si>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</si>
  <si>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</si>
  <si>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</si>
  <si>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</si>
  <si>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</si>
  <si>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</si>
  <si>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</si>
  <si>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</si>
  <si>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</si>
  <si>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</si>
  <si>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</si>
  <si>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</si>
  <si>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</si>
  <si>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</si>
  <si>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</si>
  <si>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</si>
  <si>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</si>
  <si>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</si>
  <si>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</si>
  <si>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</si>
  <si>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</si>
  <si>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</si>
  <si>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</si>
  <si>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</si>
  <si>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</si>
  <si>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</si>
  <si>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</si>
  <si>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</si>
  <si>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</si>
  <si>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</si>
  <si>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</si>
  <si>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</si>
  <si>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</si>
  <si>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</si>
  <si>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</si>
  <si>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</si>
  <si>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</si>
  <si>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</si>
  <si>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</si>
  <si>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</si>
  <si>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</si>
  <si>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</si>
  <si>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</si>
  <si>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</si>
  <si>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</si>
  <si>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</si>
  <si>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</si>
  <si>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</si>
  <si>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</si>
  <si>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</si>
  <si>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</si>
  <si>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</si>
  <si>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</si>
  <si>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</si>
  <si>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</si>
  <si>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</si>
  <si>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</si>
  <si>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</si>
  <si>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</si>
  <si>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</si>
  <si>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</si>
  <si>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</si>
  <si>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</si>
  <si>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</si>
  <si>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</si>
  <si>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</si>
  <si>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</si>
  <si>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</si>
  <si>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</si>
  <si>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</si>
  <si>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</si>
  <si>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</si>
  <si>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</si>
  <si>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</si>
  <si>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</si>
  <si>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</si>
  <si>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</si>
  <si>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</si>
  <si>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</si>
  <si>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</si>
  <si>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</si>
  <si>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</si>
  <si>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</si>
  <si>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</si>
  <si>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</si>
  <si>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</si>
  <si>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</si>
  <si>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</si>
  <si>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</si>
  <si>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</si>
  <si>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</si>
  <si>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</si>
  <si>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</si>
  <si>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</si>
  <si>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</si>
  <si>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</si>
  <si>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</si>
  <si>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</si>
  <si>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</si>
  <si>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</si>
  <si>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</si>
  <si>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</si>
  <si>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</si>
  <si>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</si>
  <si>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</si>
  <si>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</si>
  <si>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</si>
  <si>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</si>
  <si>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</si>
  <si>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</si>
  <si>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</si>
  <si>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</si>
  <si>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</si>
  <si>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</si>
  <si>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</si>
  <si>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</si>
  <si>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</si>
  <si>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</si>
  <si>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</si>
  <si>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</si>
  <si>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</si>
  <si>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</si>
  <si>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</si>
  <si>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</si>
  <si>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</si>
  <si>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</si>
  <si>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</si>
  <si>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</si>
  <si>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</si>
  <si>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</si>
  <si>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</si>
  <si>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</si>
  <si>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</si>
  <si>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</si>
  <si>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</si>
  <si>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</si>
  <si>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</si>
  <si>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</si>
  <si>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</si>
  <si>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</si>
  <si>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</si>
  <si>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</si>
  <si>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</si>
  <si>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</si>
  <si>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</si>
  <si>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</si>
  <si>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</si>
  <si>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</si>
  <si>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</si>
  <si>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</si>
  <si>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</si>
  <si>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</si>
  <si>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</si>
  <si>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</si>
  <si>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</si>
  <si>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</si>
  <si>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</si>
  <si>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</si>
  <si>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</si>
  <si>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</si>
  <si>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</si>
  <si>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</si>
  <si>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</si>
  <si>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</si>
  <si>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</si>
  <si>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</si>
  <si>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</si>
  <si>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</si>
  <si>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</si>
  <si>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</si>
  <si>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</si>
  <si>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</si>
  <si>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</si>
  <si>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</si>
  <si>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</si>
  <si>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</si>
  <si>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</si>
  <si>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</si>
  <si>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</si>
  <si>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</si>
  <si>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</si>
  <si>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</si>
  <si>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</si>
  <si>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</si>
  <si>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</si>
  <si>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</si>
  <si>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</si>
  <si>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</si>
  <si>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</si>
  <si>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</si>
  <si>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</si>
  <si>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</si>
  <si>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</si>
  <si>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</si>
  <si>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</si>
  <si>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</si>
  <si>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</si>
  <si>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</si>
  <si>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</si>
  <si>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</si>
  <si>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</si>
  <si>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</si>
  <si>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</si>
  <si>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</si>
  <si>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</si>
  <si>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</si>
  <si>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</si>
  <si>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</si>
  <si>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</si>
  <si>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</si>
  <si>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</si>
  <si>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</si>
  <si>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</si>
  <si>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</si>
  <si>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</si>
  <si>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</si>
  <si>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</si>
  <si>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</si>
  <si>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</si>
  <si>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</si>
  <si>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</si>
  <si>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</si>
  <si>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</si>
  <si>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</si>
  <si>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</si>
  <si>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</si>
  <si>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</si>
  <si>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</si>
  <si>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</si>
  <si>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</si>
  <si>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</si>
  <si>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</si>
  <si>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</si>
  <si>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</si>
  <si>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</si>
  <si>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</si>
  <si>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</si>
  <si>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</si>
  <si>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</si>
  <si>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</si>
  <si>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</si>
  <si>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</si>
  <si>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</si>
  <si>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</si>
  <si>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</si>
  <si>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</si>
  <si>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</si>
  <si>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</si>
  <si>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</si>
  <si>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</si>
  <si>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</si>
  <si>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</si>
  <si>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</si>
  <si>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</si>
  <si>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</si>
  <si>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</si>
  <si>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</si>
  <si>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</si>
  <si>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</si>
  <si>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</si>
  <si>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</si>
  <si>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</si>
  <si>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</si>
  <si>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</si>
  <si>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</si>
  <si>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</si>
  <si>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</si>
  <si>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</si>
  <si>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</si>
  <si>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</si>
  <si>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</si>
  <si>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</si>
  <si>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</si>
  <si>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</si>
  <si>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</si>
  <si>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</si>
  <si>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</si>
  <si>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</si>
  <si>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</si>
  <si>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</si>
  <si>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</si>
  <si>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</si>
  <si>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</si>
  <si>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</si>
  <si>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</si>
  <si>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</si>
  <si>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</si>
  <si>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</si>
  <si>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</si>
  <si>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</si>
  <si>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</si>
  <si>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</si>
  <si>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</si>
  <si>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</si>
  <si>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</si>
  <si>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</si>
  <si>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</si>
  <si>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</si>
  <si>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</si>
  <si>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</si>
  <si>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</si>
  <si>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</si>
  <si>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</si>
  <si>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</si>
  <si>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</si>
  <si>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</si>
  <si>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</si>
  <si>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</si>
  <si>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</si>
  <si>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</si>
  <si>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</si>
  <si>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</si>
  <si>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</si>
  <si>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</si>
  <si>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</si>
  <si>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</si>
  <si>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</si>
  <si>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</si>
  <si>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</si>
  <si>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</si>
  <si>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</si>
  <si>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</si>
  <si>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</si>
  <si>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</si>
  <si>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</si>
  <si>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</si>
  <si>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</si>
  <si>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</si>
  <si>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</si>
  <si>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</si>
  <si>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</si>
  <si>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</si>
  <si>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</si>
  <si>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</si>
  <si>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</si>
  <si>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</si>
  <si>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</si>
  <si>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</si>
  <si>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</si>
  <si>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</si>
  <si>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</si>
  <si>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</si>
  <si>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</si>
  <si>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</si>
  <si>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</si>
  <si>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</si>
  <si>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</si>
  <si>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</si>
  <si>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</si>
  <si>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</si>
  <si>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</si>
  <si>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</si>
  <si>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</si>
  <si>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</si>
  <si>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</si>
  <si>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</si>
  <si>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</si>
  <si>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</si>
  <si>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</si>
  <si>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</si>
  <si>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</si>
  <si>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</si>
  <si>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</si>
  <si>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</si>
  <si>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</si>
  <si>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</si>
  <si>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</si>
  <si>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</si>
  <si>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</si>
  <si>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</si>
  <si>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</si>
  <si>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</si>
  <si>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</si>
  <si>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</si>
  <si>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</si>
  <si>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</si>
  <si>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</si>
  <si>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</si>
  <si>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</si>
  <si>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</si>
  <si>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</si>
  <si>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</si>
  <si>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</si>
  <si>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</si>
  <si>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</si>
  <si>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</si>
  <si>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</si>
  <si>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</si>
  <si>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</si>
  <si>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</si>
  <si>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</si>
  <si>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</si>
  <si>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</si>
  <si>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</si>
  <si>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</si>
  <si>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</si>
  <si>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</si>
  <si>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</si>
  <si>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</si>
  <si>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</si>
  <si>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</si>
  <si>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</si>
  <si>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</si>
  <si>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</si>
  <si>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</si>
  <si>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</si>
  <si>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</si>
  <si>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</si>
  <si>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</si>
  <si>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</si>
  <si>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</si>
  <si>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</si>
  <si>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</si>
  <si>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</si>
  <si>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</si>
  <si>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</si>
  <si>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</si>
  <si>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</si>
  <si>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</si>
  <si>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</si>
  <si>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</si>
  <si>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</si>
  <si>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</si>
  <si>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</si>
  <si>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</si>
  <si>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</si>
  <si>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</si>
  <si>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</si>
  <si>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</si>
  <si>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</si>
  <si>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</si>
  <si>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</si>
  <si>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</si>
  <si>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</si>
  <si>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</si>
  <si>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</si>
  <si>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</si>
  <si>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</si>
  <si>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</si>
  <si>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</si>
  <si>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</si>
  <si>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</si>
  <si>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</si>
  <si>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</si>
  <si>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</si>
  <si>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</si>
  <si>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</si>
  <si>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</si>
  <si>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</si>
  <si>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</si>
  <si>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</si>
  <si>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</si>
  <si>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</si>
  <si>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</si>
  <si>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</si>
  <si>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</si>
  <si>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</si>
  <si>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</si>
  <si>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</si>
  <si>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</si>
  <si>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</si>
  <si>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</si>
  <si>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</si>
  <si>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</si>
  <si>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</si>
  <si>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</si>
  <si>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</si>
  <si>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</si>
  <si>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</si>
  <si>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</si>
  <si>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</si>
  <si>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</si>
  <si>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</si>
  <si>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</si>
  <si>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</si>
  <si>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</si>
  <si>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</si>
  <si>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</si>
  <si>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</si>
  <si>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</si>
  <si>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</si>
  <si>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</si>
  <si>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</si>
  <si>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</si>
  <si>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</si>
  <si>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</si>
  <si>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</si>
  <si>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</si>
  <si>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</si>
  <si>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</si>
  <si>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</si>
  <si>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</si>
  <si>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</si>
  <si>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</si>
  <si>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</si>
  <si>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</si>
  <si>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</si>
  <si>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</si>
  <si>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</si>
  <si>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</si>
  <si>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</si>
  <si>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</si>
  <si>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</si>
  <si>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</si>
  <si>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</si>
  <si>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</si>
  <si>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</si>
  <si>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</si>
  <si>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</si>
  <si>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</si>
  <si>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</si>
  <si>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</si>
  <si>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</si>
  <si>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</si>
  <si>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</si>
  <si>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</si>
  <si>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</si>
  <si>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</si>
  <si>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</si>
  <si>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</si>
  <si>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</si>
  <si>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</si>
  <si>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</si>
  <si>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</si>
  <si>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</si>
  <si>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</si>
  <si>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</si>
  <si>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</si>
  <si>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</si>
  <si>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</si>
  <si>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</si>
  <si>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</si>
  <si>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</si>
  <si>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</si>
  <si>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</si>
  <si>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</si>
  <si>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</si>
  <si>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</si>
  <si>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</si>
  <si>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</si>
  <si>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</si>
  <si>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</si>
  <si>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</si>
  <si>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</si>
  <si>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</si>
  <si>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</si>
  <si>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</si>
  <si>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</si>
  <si>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</si>
  <si>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</si>
  <si>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</si>
  <si>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</si>
  <si>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</si>
  <si>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</si>
  <si>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</si>
  <si>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</si>
  <si>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</si>
  <si>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</si>
  <si>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</si>
  <si>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</si>
  <si>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</si>
  <si>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</si>
  <si>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</si>
  <si>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</si>
  <si>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</si>
  <si>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</si>
  <si>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</si>
  <si>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</si>
  <si>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</si>
  <si>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</si>
  <si>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</si>
  <si>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</si>
  <si>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</si>
  <si>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</si>
  <si>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</si>
  <si>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</si>
  <si>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</si>
  <si>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</si>
  <si>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</si>
  <si>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</si>
  <si>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</si>
  <si>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</si>
  <si>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</si>
  <si>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</si>
  <si>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</si>
  <si>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</si>
  <si>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</si>
  <si>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</si>
  <si>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</si>
  <si>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</si>
  <si>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</si>
  <si>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</si>
  <si>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</si>
  <si>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</si>
  <si>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</si>
  <si>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</si>
  <si>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</si>
  <si>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</si>
  <si>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</si>
  <si>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</si>
  <si>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</si>
  <si>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</si>
  <si>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</si>
  <si>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</si>
  <si>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</si>
  <si>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</si>
  <si>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</si>
  <si>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</si>
  <si>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</si>
  <si>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</si>
  <si>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</si>
  <si>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</si>
  <si>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</si>
  <si>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</si>
  <si>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</si>
  <si>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</si>
  <si>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</si>
  <si>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</si>
  <si>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</si>
  <si>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</si>
  <si>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</si>
  <si>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</si>
  <si>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</si>
  <si>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</si>
  <si>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</si>
  <si>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</si>
  <si>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</si>
  <si>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</si>
  <si>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</si>
  <si>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</si>
  <si>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</si>
  <si>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</si>
  <si>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</si>
  <si>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</si>
  <si>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</si>
  <si>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</si>
  <si>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</si>
  <si>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</si>
  <si>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</si>
  <si>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</si>
  <si>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</si>
  <si>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</si>
  <si>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</si>
  <si>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</si>
  <si>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</si>
  <si>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</si>
  <si>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</si>
  <si>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</si>
  <si>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</si>
  <si>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</si>
  <si>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</si>
  <si>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</si>
  <si>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</si>
  <si>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</si>
  <si>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</si>
  <si>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</si>
  <si>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</si>
  <si>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</si>
  <si>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</si>
  <si>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</si>
  <si>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</si>
  <si>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</si>
  <si>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</si>
  <si>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</si>
  <si>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</si>
  <si>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</si>
  <si>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</si>
  <si>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</si>
  <si>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</si>
  <si>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</si>
  <si>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</si>
  <si>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</si>
  <si>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</si>
  <si>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</si>
  <si>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</si>
  <si>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</si>
  <si>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</si>
  <si>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</si>
  <si>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</si>
  <si>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</si>
  <si>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</si>
  <si>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</si>
  <si>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</si>
  <si>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</si>
  <si>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</si>
  <si>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</si>
  <si>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</si>
  <si>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</si>
  <si>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</si>
  <si>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</si>
  <si>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</si>
  <si>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</si>
  <si>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</si>
  <si>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</si>
  <si>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</si>
  <si>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</si>
  <si>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</si>
  <si>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</si>
  <si>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</si>
  <si>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</si>
  <si>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</si>
  <si>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</si>
  <si>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</si>
  <si>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</si>
  <si>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</si>
  <si>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</si>
  <si>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</si>
  <si>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</si>
  <si>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</si>
  <si>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</si>
  <si>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</si>
  <si>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</si>
  <si>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</si>
  <si>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</si>
  <si>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</si>
  <si>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</si>
  <si>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</si>
  <si>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</si>
  <si>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</si>
  <si>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</si>
  <si>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</si>
  <si>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</si>
  <si>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</si>
  <si>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</si>
  <si>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</si>
  <si>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</si>
  <si>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</si>
  <si>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</si>
  <si>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</si>
  <si>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</si>
  <si>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</si>
  <si>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</si>
  <si>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</si>
  <si>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</si>
  <si>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</si>
  <si>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</si>
  <si>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</si>
  <si>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</si>
  <si>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</si>
  <si>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</si>
  <si>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</si>
  <si>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</si>
  <si>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</si>
  <si>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</si>
  <si>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</si>
  <si>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</si>
  <si>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</si>
  <si>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</si>
  <si>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</si>
  <si>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</si>
  <si>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</si>
  <si>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</si>
  <si>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</si>
  <si>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</si>
  <si>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</si>
  <si>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</si>
  <si>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</si>
  <si>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</si>
  <si>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</si>
  <si>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</si>
  <si>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</si>
  <si>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</si>
  <si>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</si>
  <si>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</si>
  <si>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</si>
  <si>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</si>
  <si>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</si>
  <si>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</si>
  <si>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</si>
  <si>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</si>
  <si>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</si>
  <si>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</si>
  <si>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</si>
  <si>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</si>
  <si>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</si>
  <si>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</si>
  <si>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</si>
  <si>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</si>
  <si>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</si>
  <si>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</si>
  <si>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</si>
  <si>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</si>
  <si>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</si>
  <si>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</si>
  <si>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</si>
  <si>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</si>
  <si>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</si>
  <si>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</si>
  <si>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</si>
  <si>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</si>
  <si>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</si>
  <si>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</si>
  <si>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</si>
  <si>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</si>
  <si>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</si>
  <si>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</si>
  <si>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</si>
  <si>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</si>
  <si>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</si>
  <si>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</si>
  <si>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</si>
  <si>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</si>
  <si>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</si>
  <si>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</si>
  <si>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</si>
  <si>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</si>
  <si>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</si>
  <si>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</si>
  <si>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</si>
  <si>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</si>
  <si>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</si>
  <si>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</si>
  <si>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</si>
  <si>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</si>
  <si>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</si>
  <si>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</si>
  <si>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</si>
  <si>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</si>
  <si>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</si>
  <si>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</si>
  <si>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</si>
  <si>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</si>
  <si>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</si>
  <si>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</si>
  <si>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</si>
  <si>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</si>
  <si>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</si>
  <si>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</si>
  <si>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</si>
  <si>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</si>
  <si>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</si>
  <si>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</si>
  <si>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</si>
  <si>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</si>
  <si>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</si>
  <si>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</si>
  <si>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</si>
  <si>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</si>
  <si>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</si>
  <si>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</si>
  <si>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</si>
  <si>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</si>
  <si>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</si>
  <si>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</si>
  <si>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</si>
  <si>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</si>
  <si>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</si>
  <si>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</si>
  <si>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</si>
  <si>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</si>
  <si>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</si>
  <si>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</si>
  <si>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</si>
  <si>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</si>
  <si>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</si>
  <si>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</si>
  <si>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</si>
  <si>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</si>
  <si>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</si>
  <si>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</si>
  <si>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</si>
  <si>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</si>
  <si>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</si>
  <si>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</si>
  <si>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</si>
  <si>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</si>
  <si>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</si>
  <si>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</si>
  <si>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</si>
  <si>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</si>
  <si>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</si>
  <si>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</si>
  <si>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</si>
  <si>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</si>
  <si>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</si>
  <si>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</si>
  <si>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</si>
  <si>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</si>
  <si>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</si>
  <si>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</si>
  <si>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</si>
  <si>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</si>
  <si>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</si>
  <si>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</si>
  <si>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</si>
  <si>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</si>
  <si>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</si>
  <si>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</si>
  <si>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</si>
  <si>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</si>
  <si>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</si>
  <si>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</si>
  <si>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</si>
  <si>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</si>
  <si>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</si>
  <si>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</si>
  <si>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</si>
  <si>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</si>
  <si>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</si>
  <si>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</si>
  <si>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</si>
  <si>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</si>
  <si>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</si>
  <si>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</si>
  <si>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</si>
  <si>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</si>
  <si>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</si>
  <si>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</si>
  <si>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</si>
  <si>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</si>
  <si>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</si>
  <si>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</si>
  <si>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</si>
  <si>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</si>
  <si>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</si>
  <si>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</si>
  <si>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</si>
  <si>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</si>
  <si>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</si>
  <si>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</si>
  <si>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</si>
  <si>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</si>
  <si>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</si>
  <si>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</si>
  <si>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</si>
  <si>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</si>
  <si>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</si>
  <si>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</si>
  <si>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</si>
  <si>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</si>
  <si>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</si>
  <si>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</si>
  <si>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</si>
  <si>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</si>
  <si>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</si>
  <si>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</si>
  <si>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</si>
  <si>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</si>
  <si>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</si>
  <si>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</si>
  <si>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</si>
  <si>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</si>
  <si>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</si>
  <si>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</si>
  <si>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</si>
  <si>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</si>
  <si>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</si>
  <si>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</si>
  <si>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</si>
  <si>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</si>
  <si>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</si>
  <si>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</si>
  <si>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</si>
  <si>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</si>
  <si>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</si>
  <si>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</si>
  <si>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</si>
  <si>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</si>
  <si>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</si>
  <si>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</si>
  <si>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</si>
  <si>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</si>
  <si>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</si>
  <si>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</si>
  <si>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</si>
  <si>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</si>
  <si>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</si>
  <si>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</si>
  <si>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</si>
  <si>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</si>
  <si>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</si>
  <si>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</si>
  <si>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</si>
  <si>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</si>
  <si>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</si>
  <si>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</si>
  <si>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</si>
  <si>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</si>
  <si>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</si>
  <si>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</si>
  <si>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</si>
  <si>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</si>
  <si>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</si>
  <si>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</si>
  <si>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</si>
  <si>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</si>
  <si>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</si>
  <si>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</si>
  <si>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</si>
  <si>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</si>
  <si>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</si>
  <si>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</si>
  <si>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</si>
  <si>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</si>
  <si>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</si>
  <si>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</si>
  <si>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</si>
  <si>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</si>
  <si>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</si>
  <si>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</si>
  <si>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</si>
  <si>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</si>
  <si>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</si>
  <si>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</si>
  <si>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</si>
  <si>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</si>
  <si>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</si>
  <si>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</si>
  <si>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</si>
  <si>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</si>
  <si>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</si>
  <si>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</si>
  <si>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</si>
  <si>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</si>
  <si>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</si>
  <si>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</si>
  <si>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</si>
  <si>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</si>
  <si>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</si>
  <si>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</si>
  <si>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</si>
  <si>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</si>
  <si>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</si>
  <si>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</si>
  <si>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</si>
  <si>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</si>
  <si>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</si>
  <si>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</si>
  <si>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</si>
  <si>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</si>
  <si>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</si>
  <si>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</si>
  <si>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</si>
  <si>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</si>
  <si>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</si>
  <si>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</si>
  <si>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</si>
  <si>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</si>
  <si>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</si>
  <si>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</si>
  <si>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</si>
  <si>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</si>
  <si>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</si>
  <si>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</si>
  <si>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</si>
  <si>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</si>
  <si>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</si>
  <si>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</si>
  <si>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</si>
  <si>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</si>
  <si>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</si>
  <si>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</si>
  <si>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</si>
  <si>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</si>
  <si>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</si>
  <si>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</si>
  <si>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</si>
  <si>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</si>
  <si>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</si>
  <si>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</si>
  <si>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</si>
  <si>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</si>
  <si>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</si>
  <si>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</si>
  <si>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</si>
  <si>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</si>
  <si>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</si>
  <si>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</si>
  <si>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</si>
  <si>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</si>
  <si>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</si>
  <si>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</si>
  <si>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</si>
  <si>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</si>
  <si>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</si>
  <si>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</si>
  <si>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</si>
  <si>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</si>
  <si>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</si>
  <si>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</si>
  <si>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</si>
  <si>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</si>
  <si>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</si>
  <si>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</si>
  <si>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</si>
  <si>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</si>
  <si>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</si>
  <si>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</si>
  <si>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</si>
  <si>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</si>
  <si>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</si>
  <si>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</si>
  <si>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</si>
  <si>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</si>
  <si>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</si>
  <si>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</si>
  <si>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</si>
  <si>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</si>
  <si>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</si>
  <si>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</si>
  <si>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</si>
  <si>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</si>
  <si>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</si>
  <si>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</si>
  <si>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</si>
  <si>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</si>
  <si>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</si>
  <si>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</si>
  <si>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</si>
  <si>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</si>
  <si>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</si>
  <si>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</si>
  <si>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</si>
  <si>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</si>
  <si>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</si>
  <si>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</si>
  <si>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</si>
  <si>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</si>
  <si>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</si>
  <si>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</si>
  <si>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</si>
  <si>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</si>
  <si>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</si>
  <si>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</si>
  <si>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</si>
  <si>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</si>
  <si>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</si>
  <si>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</si>
  <si>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</si>
  <si>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</si>
  <si>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</si>
  <si>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</si>
  <si>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</si>
  <si>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</si>
  <si>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</si>
  <si>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</si>
  <si>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</si>
  <si>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</si>
  <si>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</si>
  <si>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</si>
  <si>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</si>
  <si>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</si>
  <si>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</si>
  <si>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</si>
  <si>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</si>
  <si>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</si>
  <si>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</si>
  <si>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</si>
  <si>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</si>
  <si>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</si>
  <si>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</si>
  <si>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</si>
  <si>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</si>
  <si>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</si>
  <si>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</si>
  <si>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</si>
  <si>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</si>
  <si>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</si>
  <si>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</si>
  <si>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</si>
  <si>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</si>
  <si>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</si>
  <si>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</si>
  <si>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</si>
  <si>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</si>
  <si>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</si>
  <si>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</si>
  <si>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</si>
  <si>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</si>
  <si>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</si>
  <si>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</si>
  <si>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</si>
  <si>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</si>
  <si>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</si>
  <si>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</si>
  <si>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</si>
  <si>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</si>
  <si>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</si>
  <si>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</si>
  <si>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</si>
  <si>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</si>
  <si>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</si>
  <si>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</si>
  <si>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</si>
  <si>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</si>
  <si>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</si>
  <si>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</si>
  <si>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</si>
  <si>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</si>
  <si>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</si>
  <si>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</si>
  <si>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</si>
  <si>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</si>
  <si>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</si>
  <si>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</si>
  <si>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</si>
  <si>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</si>
  <si>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</si>
  <si>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</si>
  <si>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</si>
  <si>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</si>
  <si>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</si>
  <si>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</si>
  <si>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</si>
  <si>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</si>
  <si>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</si>
  <si>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</si>
  <si>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</si>
  <si>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</si>
  <si>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</si>
  <si>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</si>
  <si>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</si>
  <si>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</si>
  <si>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</si>
  <si>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</si>
  <si>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</si>
  <si>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</si>
  <si>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</si>
  <si>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</si>
  <si>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</si>
  <si>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</si>
  <si>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</si>
  <si>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</si>
  <si>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</si>
  <si>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</si>
  <si>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</si>
  <si>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</si>
  <si>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</si>
  <si>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</si>
  <si>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</si>
  <si>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</si>
  <si>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</si>
  <si>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</si>
  <si>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</si>
  <si>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</si>
  <si>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</si>
  <si>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</si>
  <si>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</si>
  <si>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</si>
  <si>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</si>
  <si>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</si>
  <si>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</si>
  <si>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</si>
  <si>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</si>
  <si>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</si>
  <si>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</si>
  <si>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</si>
  <si>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</si>
  <si>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</si>
  <si>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</si>
  <si>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</si>
  <si>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</si>
  <si>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</si>
  <si>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</si>
  <si>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</si>
  <si>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</si>
  <si>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</si>
  <si>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</si>
  <si>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</si>
  <si>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</si>
  <si>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</si>
  <si>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</si>
  <si>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</si>
  <si>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</si>
  <si>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</si>
  <si>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</si>
  <si>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</si>
  <si>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</si>
  <si>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</si>
  <si>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</si>
  <si>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</si>
  <si>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</si>
  <si>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</si>
  <si>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</si>
  <si>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</si>
  <si>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</si>
  <si>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</si>
  <si>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</si>
  <si>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</si>
  <si>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</si>
  <si>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</si>
  <si>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</si>
  <si>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</si>
  <si>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</si>
  <si>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</si>
  <si>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</si>
  <si>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</si>
  <si>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</si>
  <si>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</si>
  <si>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</si>
  <si>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</si>
  <si>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</si>
  <si>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</si>
  <si>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</si>
  <si>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</si>
  <si>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</si>
  <si>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</si>
  <si>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</si>
  <si>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</si>
  <si>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</si>
  <si>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</si>
  <si>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</si>
  <si>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</si>
  <si>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</si>
  <si>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</si>
  <si>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</si>
  <si>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</si>
  <si>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</si>
  <si>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</si>
  <si>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</si>
  <si>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</si>
  <si>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</si>
  <si>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</si>
  <si>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</si>
  <si>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</si>
  <si>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</si>
  <si>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</si>
  <si>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</si>
  <si>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</si>
  <si>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</si>
  <si>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</si>
  <si>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</si>
  <si>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</si>
  <si>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</si>
  <si>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</si>
  <si>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</si>
  <si>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</si>
  <si>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</si>
  <si>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</si>
  <si>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</si>
  <si>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</si>
  <si>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</si>
  <si>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</si>
  <si>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</si>
  <si>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</si>
  <si>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</si>
  <si>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</si>
  <si>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</si>
  <si>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</si>
  <si>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</si>
  <si>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</si>
  <si>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</si>
  <si>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</si>
  <si>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</si>
  <si>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</si>
  <si>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</si>
  <si>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</si>
  <si>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</si>
  <si>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</si>
  <si>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</si>
  <si>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</si>
  <si>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</si>
  <si>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</si>
  <si>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</si>
  <si>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</si>
  <si>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</si>
  <si>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</si>
  <si>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</si>
  <si>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</si>
  <si>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</si>
  <si>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</si>
  <si>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</si>
  <si>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</si>
  <si>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</si>
  <si>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</si>
  <si>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</si>
  <si>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</si>
  <si>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</si>
  <si>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</si>
  <si>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</si>
  <si>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</si>
  <si>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</si>
  <si>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</si>
  <si>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</si>
  <si>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</si>
  <si>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</si>
  <si>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</si>
  <si>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</si>
  <si>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</si>
  <si>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</si>
  <si>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</si>
  <si>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</si>
  <si>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</si>
  <si>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</si>
  <si>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</si>
  <si>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</si>
  <si>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</si>
  <si>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</si>
  <si>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</si>
  <si>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</si>
  <si>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</si>
  <si>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</si>
  <si>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</si>
  <si>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</si>
  <si>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</si>
  <si>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</si>
  <si>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</si>
  <si>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</si>
  <si>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</si>
  <si>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</si>
  <si>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</si>
  <si>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</si>
  <si>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</si>
  <si>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</si>
  <si>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</si>
  <si>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</si>
  <si>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</si>
  <si>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</si>
  <si>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</si>
  <si>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</si>
  <si>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</si>
  <si>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</si>
  <si>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</si>
  <si>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</si>
  <si>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</si>
  <si>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</si>
  <si>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</si>
  <si>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</si>
  <si>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</si>
  <si>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</si>
  <si>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</si>
  <si>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</si>
  <si>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</si>
  <si>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</si>
  <si>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</si>
  <si>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</si>
  <si>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</si>
  <si>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</si>
  <si>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</si>
  <si>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</si>
  <si>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</si>
  <si>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</si>
  <si>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</si>
  <si>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</si>
  <si>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</si>
  <si>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</si>
  <si>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</si>
  <si>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</si>
  <si>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</si>
  <si>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</si>
  <si>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</si>
  <si>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</si>
  <si>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</si>
  <si>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</si>
  <si>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</si>
  <si>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</si>
  <si>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</si>
  <si>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</si>
  <si>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</si>
  <si>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</si>
  <si>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</si>
  <si>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</si>
  <si>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</si>
  <si>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</si>
  <si>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</si>
  <si>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</si>
  <si>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</si>
  <si>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</si>
  <si>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</si>
  <si>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</si>
  <si>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</si>
  <si>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</si>
  <si>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</si>
  <si>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</si>
  <si>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</si>
  <si>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</si>
  <si>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</si>
  <si>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</si>
  <si>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</si>
  <si>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</si>
  <si>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</si>
  <si>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</si>
  <si>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</si>
  <si>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</si>
  <si>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</si>
  <si>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</si>
  <si>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</si>
  <si>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</si>
  <si>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</si>
  <si>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</si>
  <si>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</si>
  <si>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</si>
  <si>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</si>
  <si>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</si>
  <si>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</si>
  <si>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</si>
  <si>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</si>
  <si>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</si>
  <si>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</si>
  <si>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</si>
  <si>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</si>
  <si>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</si>
  <si>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</si>
  <si>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</si>
  <si>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</si>
  <si>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</si>
  <si>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</si>
  <si>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</si>
  <si>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</si>
  <si>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</si>
  <si>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</si>
  <si>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</si>
  <si>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</si>
  <si>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</si>
  <si>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</si>
  <si>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</si>
  <si>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</si>
  <si>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</si>
  <si>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</si>
  <si>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</si>
  <si>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</si>
  <si>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</si>
  <si>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</si>
  <si>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</si>
  <si>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</si>
  <si>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</si>
  <si>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</si>
  <si>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</si>
  <si>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</si>
  <si>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</si>
  <si>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</si>
  <si>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</si>
  <si>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</si>
  <si>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</si>
  <si>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</si>
  <si>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</si>
  <si>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</si>
  <si>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</si>
  <si>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</si>
  <si>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</si>
  <si>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</si>
  <si>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</si>
  <si>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</si>
  <si>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</si>
  <si>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</si>
  <si>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</si>
  <si>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</si>
  <si>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</si>
  <si>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</si>
  <si>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</si>
  <si>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</si>
  <si>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</si>
  <si>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</si>
  <si>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</si>
  <si>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</si>
  <si>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</si>
  <si>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</si>
  <si>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</si>
  <si>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</si>
  <si>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</si>
  <si>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</si>
  <si>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</si>
  <si>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</si>
  <si>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</si>
  <si>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</si>
  <si>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</si>
  <si>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</si>
  <si>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</si>
  <si>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</si>
  <si>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</si>
  <si>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</si>
  <si>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</si>
  <si>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</si>
  <si>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</si>
  <si>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</si>
  <si>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</si>
  <si>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</si>
  <si>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</si>
  <si>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</si>
  <si>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</si>
  <si>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</si>
  <si>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</si>
  <si>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</si>
  <si>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</si>
  <si>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</si>
  <si>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</si>
  <si>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</si>
  <si>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</si>
  <si>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</si>
  <si>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</si>
  <si>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</si>
  <si>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</si>
  <si>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</si>
  <si>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</si>
  <si>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</si>
  <si>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</si>
  <si>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</si>
  <si>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</si>
  <si>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</si>
  <si>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</si>
  <si>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</si>
  <si>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</si>
  <si>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</si>
  <si>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</si>
  <si>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</si>
  <si>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</si>
  <si>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</si>
  <si>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</si>
  <si>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</si>
  <si>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</si>
  <si>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</si>
  <si>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</si>
  <si>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</si>
  <si>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</si>
  <si>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</si>
  <si>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</si>
  <si>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</si>
  <si>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</si>
  <si>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</si>
  <si>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</si>
  <si>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</si>
  <si>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</si>
  <si>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</si>
  <si>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</si>
  <si>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</si>
  <si>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</si>
  <si>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</si>
  <si>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</si>
  <si>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</si>
  <si>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</si>
  <si>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</si>
  <si>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</si>
  <si>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</si>
  <si>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</si>
  <si>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</si>
  <si>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</si>
  <si>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</si>
  <si>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</si>
  <si>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</si>
  <si>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</si>
  <si>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</si>
  <si>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</si>
  <si>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</si>
  <si>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</si>
  <si>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</si>
  <si>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</si>
  <si>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</si>
  <si>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</si>
  <si>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</si>
  <si>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</si>
  <si>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</si>
  <si>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</si>
  <si>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</si>
  <si>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</si>
  <si>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</si>
  <si>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</si>
  <si>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</si>
  <si>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</si>
  <si>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</si>
  <si>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</si>
  <si>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</si>
  <si>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</si>
  <si>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</si>
  <si>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</si>
  <si>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</si>
  <si>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</si>
  <si>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</si>
  <si>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</si>
  <si>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</si>
  <si>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</si>
  <si>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</si>
  <si>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</si>
  <si>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</si>
  <si>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</si>
  <si>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</si>
  <si>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</si>
  <si>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</si>
  <si>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</si>
  <si>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</si>
  <si>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</si>
  <si>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</si>
  <si>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</si>
  <si>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</si>
  <si>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</si>
  <si>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</si>
  <si>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</si>
  <si>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</si>
  <si>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</si>
  <si>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</si>
  <si>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</si>
  <si>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</si>
  <si>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</si>
  <si>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</si>
  <si>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</si>
  <si>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</si>
  <si>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</si>
  <si>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</si>
  <si>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</si>
  <si>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</si>
  <si>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</si>
  <si>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</si>
  <si>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</si>
  <si>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</si>
  <si>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</si>
  <si>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</si>
  <si>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</si>
  <si>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</si>
  <si>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</si>
  <si>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</si>
  <si>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</si>
  <si>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</si>
  <si>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</si>
  <si>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</si>
  <si>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</si>
  <si>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</si>
  <si>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</si>
  <si>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</si>
  <si>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</si>
  <si>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</si>
  <si>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</si>
  <si>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</si>
  <si>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</si>
  <si>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</si>
  <si>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</si>
  <si>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</si>
  <si>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</si>
  <si>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</si>
  <si>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</si>
  <si>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</si>
  <si>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</si>
  <si>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</si>
  <si>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</si>
  <si>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</si>
  <si>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</si>
  <si>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</si>
  <si>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</si>
  <si>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</si>
  <si>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</si>
  <si>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</si>
  <si>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</si>
  <si>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</si>
  <si>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</si>
  <si>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</si>
  <si>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</si>
  <si>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</si>
  <si>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</si>
  <si>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</si>
  <si>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</si>
  <si>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</si>
  <si>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</si>
  <si>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</si>
  <si>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</si>
  <si>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</si>
  <si>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</si>
  <si>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</si>
  <si>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</si>
  <si>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</si>
  <si>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</si>
  <si>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</si>
  <si>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</si>
  <si>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</si>
  <si>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</si>
  <si>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</si>
  <si>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</si>
  <si>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</si>
  <si>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</si>
  <si>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</si>
  <si>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</si>
  <si>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</si>
  <si>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</si>
  <si>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</si>
  <si>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</si>
  <si>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</si>
  <si>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</si>
  <si>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</si>
  <si>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</si>
  <si>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</si>
  <si>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</si>
  <si>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</si>
  <si>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</si>
  <si>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</si>
  <si>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</si>
  <si>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</si>
  <si>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</si>
  <si>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</si>
  <si>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</si>
  <si>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</si>
  <si>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</si>
  <si>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</si>
  <si>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</si>
  <si>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</si>
  <si>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</si>
  <si>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</si>
  <si>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</si>
  <si>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</si>
  <si>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</si>
  <si>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</si>
  <si>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</si>
  <si>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</si>
  <si>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</si>
  <si>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</si>
  <si>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</si>
  <si>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</si>
  <si>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</si>
  <si>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</si>
  <si>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</si>
  <si>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</si>
  <si>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</si>
  <si>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</si>
  <si>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</si>
  <si>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</si>
  <si>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</si>
  <si>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</si>
  <si>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</si>
  <si>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</si>
  <si>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</si>
  <si>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</si>
  <si>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</si>
  <si>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</si>
  <si>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</si>
  <si>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</si>
  <si>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</si>
  <si>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</si>
  <si>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</si>
  <si>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</si>
  <si>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</si>
  <si>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</si>
  <si>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</si>
  <si>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</si>
  <si>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</si>
  <si>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</si>
  <si>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</si>
  <si>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</si>
  <si>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</si>
  <si>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</si>
  <si>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</si>
  <si>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</si>
  <si>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</si>
  <si>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</si>
  <si>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</si>
  <si>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</si>
  <si>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</si>
  <si>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</si>
  <si>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</si>
  <si>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</si>
  <si>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</si>
  <si>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</si>
  <si>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</si>
  <si>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</si>
  <si>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</si>
  <si>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</si>
  <si>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</si>
  <si>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</si>
  <si>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</si>
  <si>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</si>
  <si>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</si>
  <si>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</si>
  <si>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</si>
  <si>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</si>
  <si>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</si>
  <si>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</si>
  <si>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</si>
  <si>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</si>
  <si>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</si>
  <si>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</si>
  <si>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</si>
  <si>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</si>
  <si>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</si>
  <si>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</si>
  <si>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</si>
  <si>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</si>
  <si>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</si>
  <si>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</si>
  <si>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</si>
  <si>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</si>
  <si>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</si>
  <si>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</si>
  <si>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</si>
  <si>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</si>
  <si>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</si>
  <si>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</si>
  <si>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</si>
  <si>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</si>
  <si>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</si>
  <si>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</si>
  <si>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</si>
  <si>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</si>
  <si>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</si>
  <si>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</si>
  <si>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</si>
  <si>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</si>
  <si>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</si>
  <si>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</si>
  <si>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</si>
  <si>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</si>
  <si>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</si>
  <si>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</si>
  <si>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</si>
  <si>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</si>
  <si>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</si>
  <si>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</si>
  <si>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</si>
  <si>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</si>
  <si>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</si>
  <si>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</si>
  <si>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</si>
  <si>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</si>
  <si>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</si>
  <si>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</si>
  <si>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</si>
  <si>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</si>
  <si>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</si>
  <si>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</si>
  <si>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</si>
  <si>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</si>
  <si>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</si>
  <si>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</si>
  <si>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</si>
  <si>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</si>
  <si>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</si>
  <si>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</si>
  <si>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</si>
  <si>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</si>
  <si>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</si>
  <si>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</si>
  <si>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</si>
  <si>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</si>
  <si>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</si>
  <si>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</si>
  <si>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</si>
  <si>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</si>
  <si>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</si>
  <si>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</si>
  <si>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</si>
  <si>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</si>
  <si>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</si>
  <si>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</si>
  <si>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</si>
  <si>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</si>
  <si>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</si>
  <si>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</si>
  <si>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</si>
  <si>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</si>
  <si>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</si>
  <si>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</si>
  <si>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</si>
  <si>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</si>
  <si>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</si>
  <si>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</si>
  <si>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</si>
  <si>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</si>
  <si>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</si>
  <si>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</si>
  <si>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</si>
  <si>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</si>
  <si>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</si>
  <si>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</si>
  <si>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</si>
  <si>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</si>
  <si>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</si>
  <si>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</si>
  <si>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</si>
  <si>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</si>
  <si>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</si>
  <si>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</si>
  <si>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</si>
  <si>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</si>
  <si>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</si>
  <si>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</si>
  <si>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</si>
  <si>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</si>
  <si>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</si>
  <si>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</si>
  <si>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</si>
  <si>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</si>
  <si>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</si>
  <si>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</si>
  <si>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</si>
  <si>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</si>
  <si>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</si>
  <si>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</si>
  <si>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</si>
  <si>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</si>
  <si>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</si>
  <si>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</si>
  <si>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</si>
  <si>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</si>
  <si>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</si>
  <si>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</si>
  <si>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</si>
  <si>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</si>
  <si>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</si>
  <si>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</si>
  <si>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</si>
  <si>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</si>
  <si>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</si>
  <si>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</si>
  <si>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</si>
  <si>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</si>
  <si>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</si>
  <si>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</si>
  <si>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</si>
  <si>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</si>
  <si>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</si>
  <si>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</si>
  <si>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</si>
  <si>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</si>
  <si>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</si>
  <si>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</si>
  <si>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</si>
  <si>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</si>
  <si>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</si>
  <si>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</si>
  <si>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</si>
  <si>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</si>
  <si>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</si>
  <si>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</si>
  <si>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</si>
  <si>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</si>
  <si>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</si>
  <si>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</si>
  <si>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</si>
  <si>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</si>
  <si>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</si>
  <si>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</si>
  <si>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</si>
  <si>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</si>
  <si>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</si>
  <si>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</si>
  <si>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</si>
  <si>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</si>
  <si>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</si>
  <si>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</si>
  <si>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</si>
  <si>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</si>
  <si>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</si>
  <si>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</si>
  <si>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</si>
  <si>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</si>
  <si>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</si>
  <si>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</si>
  <si>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</si>
  <si>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</si>
  <si>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</si>
  <si>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</si>
  <si>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</si>
  <si>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</si>
  <si>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</si>
  <si>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</si>
  <si>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</si>
  <si>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</si>
  <si>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</si>
  <si>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</si>
  <si>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</si>
  <si>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</si>
  <si>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</si>
  <si>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</si>
  <si>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</si>
  <si>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</si>
  <si>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</si>
  <si>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</si>
  <si>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</si>
  <si>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</si>
  <si>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</si>
  <si>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</si>
  <si>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</si>
  <si>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</si>
  <si>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</si>
  <si>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</si>
  <si>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</si>
  <si>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</si>
  <si>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</si>
  <si>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</si>
  <si>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</si>
  <si>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</si>
  <si>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</si>
  <si>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</si>
  <si>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</si>
  <si>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</si>
  <si>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</si>
  <si>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</si>
  <si>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</si>
  <si>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</si>
  <si>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</si>
  <si>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</si>
  <si>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</si>
  <si>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</si>
  <si>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</si>
  <si>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</si>
  <si>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</si>
  <si>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</si>
  <si>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</si>
  <si>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</si>
  <si>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</si>
  <si>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</si>
  <si>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</si>
  <si>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</si>
  <si>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</si>
  <si>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</si>
  <si>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</si>
  <si>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</si>
  <si>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</si>
  <si>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</si>
  <si>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</si>
  <si>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</si>
  <si>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</si>
  <si>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</si>
  <si>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</si>
  <si>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</si>
  <si>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</si>
  <si>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</si>
  <si>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</si>
  <si>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</si>
  <si>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</si>
  <si>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</si>
  <si>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</si>
  <si>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</si>
  <si>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</si>
  <si>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</si>
  <si>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</si>
  <si>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</si>
  <si>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</si>
  <si>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</si>
  <si>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</si>
  <si>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</si>
  <si>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</si>
  <si>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</si>
  <si>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</si>
  <si>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</si>
  <si>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</si>
  <si>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</si>
  <si>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</si>
  <si>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</si>
  <si>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</si>
  <si>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</si>
  <si>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</si>
  <si>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</si>
  <si>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</si>
  <si>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</si>
  <si>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</si>
  <si>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</si>
  <si>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</si>
  <si>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</si>
  <si>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</si>
  <si>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</si>
  <si>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</si>
  <si>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</si>
  <si>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</si>
  <si>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</si>
  <si>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</si>
  <si>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</si>
  <si>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</si>
  <si>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</si>
  <si>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</si>
  <si>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</si>
  <si>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</si>
  <si>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</si>
  <si>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</si>
  <si>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</si>
  <si>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</si>
  <si>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</si>
  <si>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</si>
  <si>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</si>
  <si>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</si>
  <si>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</si>
  <si>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</si>
  <si>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</si>
  <si>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</si>
  <si>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</si>
  <si>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</si>
  <si>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</si>
  <si>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</si>
  <si>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</si>
  <si>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</si>
  <si>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</si>
  <si>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</si>
  <si>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</si>
  <si>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</si>
  <si>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</si>
  <si>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</si>
  <si>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</si>
  <si>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</si>
  <si>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</si>
  <si>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</si>
  <si>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</si>
  <si>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</si>
  <si>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</si>
  <si>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</si>
  <si>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</si>
  <si>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</si>
  <si>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</si>
  <si>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</si>
  <si>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</si>
  <si>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</si>
  <si>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</si>
  <si>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</si>
  <si>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</si>
  <si>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</si>
  <si>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</si>
  <si>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</si>
  <si>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</si>
  <si>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</si>
  <si>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</si>
  <si>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</si>
  <si>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</si>
  <si>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</si>
  <si>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</si>
  <si>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</si>
  <si>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</si>
  <si>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</si>
  <si>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</si>
  <si>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</si>
  <si>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</si>
  <si>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</si>
  <si>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</si>
  <si>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</si>
  <si>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</si>
  <si>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</si>
  <si>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</si>
  <si>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</si>
  <si>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</si>
  <si>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</si>
  <si>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</si>
  <si>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</si>
  <si>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</si>
  <si>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</si>
  <si>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</si>
  <si>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</si>
  <si>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</si>
  <si>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</si>
  <si>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</si>
  <si>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</si>
  <si>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</si>
  <si>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</si>
  <si>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</si>
  <si>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</si>
  <si>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</si>
  <si>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</si>
  <si>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</si>
  <si>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</si>
  <si>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</si>
  <si>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</si>
  <si>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</si>
  <si>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</si>
  <si>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</si>
  <si>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</si>
  <si>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</si>
  <si>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</si>
  <si>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</si>
  <si>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</si>
  <si>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</si>
  <si>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</si>
  <si>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</si>
  <si>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</si>
  <si>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</si>
  <si>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</si>
  <si>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</si>
  <si>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</si>
  <si>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</si>
  <si>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</si>
  <si>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</si>
  <si>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</si>
  <si>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</si>
  <si>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</si>
  <si>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</si>
  <si>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</si>
  <si>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</si>
  <si>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</si>
  <si>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</si>
  <si>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</si>
  <si>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</si>
  <si>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</si>
  <si>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</si>
  <si>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</si>
  <si>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</si>
  <si>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</si>
  <si>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</si>
  <si>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</si>
  <si>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</si>
  <si>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</si>
  <si>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</si>
  <si>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</si>
  <si>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</si>
  <si>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</si>
  <si>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</si>
  <si>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</si>
  <si>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</si>
  <si>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</si>
  <si>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</si>
  <si>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</si>
  <si>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</si>
  <si>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</si>
  <si>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</si>
  <si>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</si>
  <si>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</si>
  <si>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</si>
  <si>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</si>
  <si>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</si>
  <si>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</si>
  <si>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</si>
  <si>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</si>
  <si>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</si>
  <si>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</si>
  <si>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</si>
  <si>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</si>
  <si>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</si>
  <si>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</si>
  <si>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</si>
  <si>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</si>
  <si>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</si>
  <si>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</si>
  <si>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</si>
  <si>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</si>
  <si>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</si>
  <si>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</si>
  <si>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</si>
  <si>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</si>
  <si>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</si>
  <si>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</si>
  <si>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</si>
  <si>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</si>
  <si>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</si>
  <si>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</si>
  <si>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</si>
  <si>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</si>
  <si>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</si>
  <si>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</si>
  <si>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</si>
  <si>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</si>
  <si>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</si>
  <si>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</si>
  <si>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</si>
  <si>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</si>
  <si>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</si>
  <si>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</si>
  <si>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</si>
  <si>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</si>
  <si>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</si>
  <si>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</si>
  <si>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</si>
  <si>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</si>
  <si>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</si>
  <si>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</si>
  <si>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</si>
  <si>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</si>
  <si>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</si>
  <si>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</si>
  <si>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</si>
  <si>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</si>
  <si>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</si>
  <si>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</si>
  <si>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</si>
  <si>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</si>
  <si>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</si>
  <si>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</si>
  <si>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</si>
  <si>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</si>
  <si>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</si>
  <si>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</si>
  <si>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</si>
  <si>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</si>
  <si>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</si>
  <si>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</si>
  <si>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</si>
  <si>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</si>
  <si>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</si>
  <si>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</si>
  <si>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</si>
  <si>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</si>
  <si>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</si>
  <si>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</si>
  <si>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</si>
  <si>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</si>
  <si>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</si>
  <si>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</si>
  <si>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</si>
  <si>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</si>
  <si>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</si>
  <si>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</si>
  <si>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</si>
  <si>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</si>
  <si>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</si>
  <si>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</si>
  <si>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</si>
  <si>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</si>
  <si>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</si>
  <si>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</si>
  <si>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</si>
  <si>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</si>
  <si>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</si>
  <si>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</si>
  <si>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</si>
  <si>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</si>
  <si>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</si>
  <si>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</si>
  <si>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</si>
  <si>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</si>
  <si>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</si>
  <si>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</si>
  <si>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</si>
  <si>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</si>
  <si>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</si>
  <si>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</si>
  <si>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</si>
  <si>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</si>
  <si>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</si>
  <si>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</si>
  <si>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</si>
  <si>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</si>
  <si>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</si>
  <si>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</si>
  <si>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</si>
  <si>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</si>
  <si>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</si>
  <si>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</si>
  <si>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</si>
  <si>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</si>
  <si>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</si>
  <si>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</si>
  <si>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</si>
  <si>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</si>
  <si>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</si>
  <si>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</si>
  <si>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</si>
  <si>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</si>
  <si>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</si>
  <si>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</si>
  <si>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</si>
  <si>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</si>
  <si>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</si>
  <si>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</si>
  <si>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</si>
  <si>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</si>
  <si>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</si>
  <si>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</si>
  <si>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</si>
  <si>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</si>
  <si>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</si>
  <si>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</si>
  <si>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</si>
  <si>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</si>
  <si>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</si>
  <si>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</si>
  <si>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</si>
  <si>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</si>
  <si>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</si>
  <si>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</si>
  <si>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</si>
  <si>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</si>
  <si>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</si>
  <si>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</si>
  <si>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</si>
  <si>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</si>
  <si>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</si>
  <si>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</si>
  <si>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</si>
  <si>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</si>
  <si>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</si>
  <si>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</si>
  <si>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</si>
  <si>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</si>
  <si>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</si>
  <si>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</si>
  <si>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</si>
  <si>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</si>
  <si>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</si>
  <si>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</si>
  <si>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</si>
  <si>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</si>
  <si>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</si>
  <si>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</si>
  <si>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</si>
  <si>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</si>
  <si>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</si>
  <si>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</si>
  <si>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</si>
  <si>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</si>
  <si>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</si>
  <si>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</si>
  <si>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</si>
  <si>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</si>
  <si>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</si>
  <si>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</si>
  <si>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</si>
  <si>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</si>
  <si>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</si>
  <si>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</si>
  <si>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</si>
  <si>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</si>
  <si>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</si>
  <si>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</si>
  <si>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</si>
  <si>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</si>
  <si>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</si>
  <si>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</si>
  <si>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</si>
  <si>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</si>
  <si>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</si>
  <si>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</si>
  <si>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</si>
  <si>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</si>
  <si>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</si>
  <si>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</si>
  <si>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</si>
  <si>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</si>
  <si>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</si>
  <si>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</si>
  <si>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</si>
  <si>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</si>
  <si>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</si>
  <si>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</si>
  <si>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</si>
  <si>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</si>
  <si>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</si>
  <si>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</si>
  <si>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</si>
  <si>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</si>
  <si>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</si>
  <si>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</si>
  <si>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</si>
  <si>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</si>
  <si>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</si>
  <si>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</si>
  <si>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</si>
  <si>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</si>
  <si>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</si>
  <si>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</si>
  <si>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</si>
  <si>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</si>
  <si>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</si>
  <si>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</si>
  <si>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</si>
  <si>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</si>
  <si>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</si>
  <si>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</si>
  <si>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</si>
  <si>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</si>
  <si>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</si>
  <si>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</si>
  <si>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</si>
  <si>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</si>
  <si>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</si>
  <si>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</si>
  <si>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</si>
  <si>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</si>
  <si>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</si>
  <si>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</si>
  <si>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</si>
  <si>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</si>
  <si>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</si>
  <si>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</si>
  <si>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</si>
  <si>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</si>
  <si>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</si>
  <si>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</si>
  <si>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</si>
  <si>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</si>
  <si>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</si>
  <si>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</si>
  <si>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</si>
  <si>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</si>
  <si>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</si>
  <si>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</si>
  <si>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</si>
  <si>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</si>
  <si>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</si>
  <si>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</si>
  <si>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</si>
  <si>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</si>
  <si>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</si>
  <si>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</si>
  <si>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</si>
  <si>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</si>
  <si>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</si>
  <si>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</si>
  <si>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</si>
  <si>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</si>
  <si>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</si>
  <si>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</si>
  <si>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</si>
  <si>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</si>
  <si>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</si>
  <si>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</si>
  <si>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</si>
  <si>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</si>
  <si>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</si>
  <si>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</si>
  <si>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</si>
  <si>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</si>
  <si>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</si>
  <si>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</si>
  <si>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</si>
  <si>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</si>
  <si>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</si>
  <si>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</si>
  <si>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</si>
  <si>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</si>
  <si>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</si>
  <si>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</si>
  <si>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</si>
  <si>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</si>
  <si>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</si>
  <si>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</si>
  <si>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</si>
  <si>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</si>
  <si>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</si>
  <si>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</si>
  <si>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</si>
  <si>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</si>
  <si>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</si>
  <si>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</si>
  <si>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</si>
  <si>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</si>
  <si>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</si>
  <si>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</si>
  <si>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</si>
  <si>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</si>
  <si>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</si>
  <si>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</si>
  <si>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</si>
  <si>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</si>
  <si>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</si>
  <si>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</si>
  <si>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</si>
  <si>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</si>
  <si>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</si>
  <si>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</si>
  <si>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</si>
  <si>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</si>
  <si>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</si>
  <si>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</si>
  <si>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</si>
  <si>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</si>
  <si>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</si>
  <si>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</si>
  <si>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</si>
  <si>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</si>
  <si>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</si>
  <si>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</si>
  <si>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</si>
  <si>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</si>
  <si>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</si>
  <si>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</si>
  <si>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</si>
  <si>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</si>
  <si>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</si>
  <si>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</si>
  <si>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</si>
  <si>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</si>
  <si>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</si>
  <si>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</si>
  <si>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</si>
  <si>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</si>
  <si>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</si>
  <si>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</si>
  <si>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</si>
  <si>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</si>
  <si>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</si>
  <si>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</si>
  <si>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</si>
  <si>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</si>
  <si>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</si>
  <si>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</si>
  <si>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</si>
  <si>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</si>
  <si>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</si>
  <si>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</si>
  <si>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</si>
  <si>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</si>
  <si>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</si>
  <si>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</si>
  <si>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</si>
  <si>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</si>
  <si>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</si>
  <si>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</si>
  <si>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</si>
  <si>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</si>
  <si>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</si>
  <si>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</si>
  <si>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</si>
  <si>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</si>
  <si>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</si>
  <si>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</si>
  <si>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</si>
  <si>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</si>
  <si>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</si>
  <si>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</si>
  <si>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</si>
  <si>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</si>
  <si>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</si>
  <si>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</si>
  <si>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</si>
  <si>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</si>
  <si>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</si>
  <si>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</si>
  <si>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</si>
  <si>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</si>
  <si>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</si>
  <si>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</si>
  <si>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</si>
  <si>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</si>
  <si>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</si>
  <si>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</si>
  <si>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</si>
  <si>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</si>
  <si>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</si>
  <si>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</si>
  <si>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</si>
  <si>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</si>
  <si>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</si>
  <si>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</si>
  <si>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</si>
  <si>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</si>
  <si>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</si>
  <si>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</si>
  <si>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</si>
  <si>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</si>
  <si>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</si>
  <si>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</si>
  <si>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</si>
  <si>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</si>
  <si>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</si>
  <si>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</si>
  <si>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</si>
  <si>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</si>
  <si>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</si>
  <si>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</si>
  <si>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</si>
  <si>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</si>
  <si>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</si>
  <si>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</si>
  <si>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</si>
  <si>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</si>
  <si>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</si>
  <si>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</si>
  <si>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</si>
  <si>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</si>
  <si>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</si>
  <si>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</si>
  <si>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</si>
  <si>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</si>
  <si>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</si>
  <si>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</si>
  <si>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</si>
  <si>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</si>
  <si>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</si>
  <si>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</si>
  <si>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</si>
  <si>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</si>
  <si>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</si>
  <si>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</si>
  <si>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</si>
  <si>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</si>
  <si>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</si>
  <si>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</si>
  <si>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</si>
  <si>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</si>
  <si>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</si>
  <si>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</si>
  <si>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</si>
  <si>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</si>
  <si>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</si>
  <si>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</si>
  <si>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</si>
  <si>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</si>
  <si>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</si>
  <si>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</si>
  <si>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</si>
  <si>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</si>
  <si>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</si>
  <si>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</si>
  <si>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</si>
  <si>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</si>
  <si>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</si>
  <si>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</si>
  <si>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</si>
  <si>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</si>
  <si>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</si>
  <si>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</si>
  <si>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</si>
  <si>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</si>
  <si>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</si>
  <si>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</si>
  <si>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</si>
  <si>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</si>
  <si>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</si>
  <si>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</si>
  <si>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</si>
  <si>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</si>
  <si>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</si>
  <si>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</si>
  <si>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</si>
  <si>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</si>
  <si>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</si>
  <si>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</si>
  <si>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</si>
  <si>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</si>
  <si>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</si>
  <si>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</si>
  <si>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</si>
  <si>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</si>
  <si>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</si>
  <si>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</si>
  <si>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</si>
  <si>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</si>
  <si>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</si>
  <si>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</si>
  <si>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</si>
  <si>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</si>
  <si>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</si>
  <si>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</si>
  <si>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</si>
  <si>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</si>
  <si>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</si>
  <si>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</si>
  <si>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</si>
  <si>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</si>
  <si>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</si>
  <si>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</si>
  <si>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</si>
  <si>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</si>
  <si>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</si>
  <si>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</si>
  <si>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</si>
  <si>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</si>
  <si>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</si>
  <si>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</si>
  <si>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</si>
  <si>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</si>
  <si>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</si>
  <si>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</si>
  <si>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</si>
  <si>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</si>
  <si>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</si>
  <si>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</si>
  <si>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</si>
  <si>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</si>
  <si>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</si>
  <si>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</si>
  <si>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</si>
  <si>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</si>
  <si>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</si>
  <si>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</si>
  <si>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</si>
  <si>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</si>
  <si>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</si>
  <si>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</si>
  <si>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</si>
  <si>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</si>
  <si>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</si>
  <si>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</si>
  <si>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</si>
  <si>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</si>
  <si>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</si>
  <si>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</si>
  <si>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</si>
  <si>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</si>
  <si>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</si>
  <si>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</si>
  <si>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</si>
  <si>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</si>
  <si>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</si>
  <si>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</si>
  <si>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</si>
  <si>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</si>
  <si>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</si>
  <si>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</si>
  <si>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</si>
  <si>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</si>
  <si>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</si>
  <si>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</si>
  <si>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</si>
  <si>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</si>
  <si>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</si>
  <si>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</si>
  <si>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</si>
  <si>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</si>
  <si>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</si>
  <si>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</si>
  <si>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</si>
  <si>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</si>
  <si>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</si>
  <si>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</si>
  <si>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</si>
  <si>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</si>
  <si>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</si>
  <si>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</si>
  <si>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</si>
  <si>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</si>
  <si>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</si>
  <si>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</si>
  <si>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</si>
  <si>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</si>
  <si>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</si>
  <si>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</si>
  <si>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</si>
  <si>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</si>
  <si>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</si>
  <si>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</si>
  <si>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</si>
  <si>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</si>
  <si>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</si>
  <si>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</si>
  <si>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</si>
  <si>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</si>
  <si>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</si>
  <si>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</si>
  <si>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</si>
  <si>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</si>
  <si>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</si>
  <si>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</si>
  <si>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</si>
  <si>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</si>
  <si>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</si>
  <si>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</si>
  <si>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</si>
  <si>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</si>
  <si>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</si>
  <si>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</si>
  <si>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</si>
  <si>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</si>
  <si>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</si>
  <si>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</si>
  <si>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</si>
  <si>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</si>
  <si>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</si>
  <si>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</si>
  <si>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</si>
  <si>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</si>
  <si>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</si>
  <si>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</si>
  <si>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</si>
  <si>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</si>
  <si>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</si>
  <si>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</si>
  <si>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</si>
  <si>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</si>
  <si>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</si>
  <si>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</si>
  <si>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</si>
  <si>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</si>
  <si>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</si>
  <si>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</si>
  <si>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</si>
  <si>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</si>
  <si>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</si>
  <si>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</si>
  <si>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</si>
  <si>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</si>
  <si>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</si>
  <si>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</si>
  <si>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</si>
  <si>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</si>
  <si>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</si>
  <si>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</si>
  <si>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</si>
  <si>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</si>
  <si>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</si>
  <si>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</si>
  <si>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</si>
  <si>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</si>
  <si>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</si>
  <si>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</si>
  <si>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</si>
  <si>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</si>
  <si>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</si>
  <si>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</si>
  <si>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</si>
  <si>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</si>
  <si>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</si>
  <si>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</si>
  <si>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</si>
  <si>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</si>
  <si>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</si>
  <si>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</si>
  <si>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</si>
  <si>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</si>
  <si>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</si>
  <si>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</si>
  <si>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</si>
  <si>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</si>
  <si>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</si>
  <si>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</si>
  <si>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</si>
  <si>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</si>
  <si>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</si>
  <si>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</si>
  <si>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</si>
  <si>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</si>
  <si>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</si>
  <si>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</si>
  <si>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</si>
  <si>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</si>
  <si>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</si>
  <si>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</si>
  <si>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</si>
  <si>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</si>
  <si>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</si>
  <si>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</si>
  <si>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</si>
  <si>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</si>
  <si>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</si>
  <si>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</si>
  <si>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</si>
  <si>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</si>
  <si>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</si>
  <si>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</si>
  <si>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</si>
  <si>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</si>
  <si>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</si>
  <si>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</si>
  <si>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</si>
  <si>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</si>
  <si>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</si>
  <si>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</si>
  <si>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</si>
  <si>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</si>
  <si>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</si>
  <si>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</si>
  <si>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</si>
  <si>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</si>
  <si>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</si>
  <si>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</si>
  <si>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</si>
  <si>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</si>
  <si>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</si>
  <si>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</si>
  <si>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</si>
  <si>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</si>
  <si>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</si>
  <si>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</si>
  <si>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</si>
  <si>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</si>
  <si>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</si>
  <si>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</si>
  <si>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</si>
  <si>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</si>
  <si>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</si>
  <si>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</si>
  <si>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</si>
  <si>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</si>
  <si>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</si>
  <si>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</si>
  <si>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</si>
  <si>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</si>
  <si>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</si>
  <si>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</si>
  <si>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</si>
  <si>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</si>
  <si>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</si>
  <si>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</si>
  <si>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</si>
  <si>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</si>
  <si>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</si>
  <si>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</si>
  <si>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</si>
  <si>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</si>
  <si>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</si>
  <si>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</si>
  <si>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</si>
  <si>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</si>
  <si>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</si>
  <si>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</si>
  <si>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</si>
  <si>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</si>
  <si>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</si>
  <si>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</si>
  <si>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</si>
  <si>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</si>
  <si>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</si>
  <si>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</si>
  <si>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</si>
  <si>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</si>
  <si>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</si>
  <si>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</si>
  <si>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</si>
  <si>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</si>
  <si>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</si>
  <si>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</si>
  <si>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</si>
  <si>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</si>
  <si>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</si>
  <si>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</si>
  <si>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</si>
  <si>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</si>
  <si>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</si>
  <si>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</si>
  <si>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</si>
  <si>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</si>
  <si>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</si>
  <si>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</si>
  <si>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</si>
  <si>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</si>
  <si>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</si>
  <si>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</si>
  <si>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</si>
  <si>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</si>
  <si>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</si>
  <si>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</si>
  <si>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</si>
  <si>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</si>
  <si>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</si>
  <si>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</si>
  <si>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</si>
  <si>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</si>
  <si>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</si>
  <si>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</si>
  <si>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</si>
  <si>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</si>
  <si>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</si>
  <si>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</si>
  <si>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</si>
  <si>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</si>
  <si>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</si>
  <si>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</si>
  <si>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</si>
  <si>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</si>
  <si>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</si>
  <si>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</si>
  <si>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</si>
  <si>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</si>
  <si>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</si>
  <si>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</si>
  <si>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</si>
  <si>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</si>
  <si>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</si>
  <si>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</si>
  <si>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</si>
  <si>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</si>
  <si>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</si>
  <si>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</si>
  <si>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</si>
  <si>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</si>
  <si>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</si>
  <si>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</si>
  <si>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</si>
  <si>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</si>
  <si>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</si>
  <si>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</si>
  <si>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</si>
  <si>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</si>
  <si>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</si>
  <si>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</si>
  <si>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</si>
  <si>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</si>
  <si>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</si>
  <si>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</si>
  <si>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</si>
  <si>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</si>
  <si>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</si>
  <si>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</si>
  <si>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</si>
  <si>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</si>
  <si>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</si>
  <si>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</si>
  <si>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</si>
  <si>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</si>
  <si>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</si>
  <si>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</si>
  <si>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</si>
  <si>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</si>
  <si>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</si>
  <si>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</si>
  <si>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</si>
  <si>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</si>
  <si>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</si>
  <si>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</si>
  <si>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</si>
  <si>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</si>
  <si>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</si>
  <si>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</si>
  <si>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</si>
  <si>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</si>
  <si>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</si>
  <si>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</si>
  <si>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</si>
  <si>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</si>
  <si>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</si>
  <si>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</si>
  <si>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</si>
  <si>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</si>
  <si>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</si>
  <si>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</si>
  <si>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</si>
  <si>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</si>
  <si>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</si>
  <si>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</si>
  <si>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</si>
  <si>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</si>
  <si>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</si>
  <si>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</si>
  <si>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</si>
  <si>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</si>
  <si>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</si>
  <si>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</si>
  <si>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</si>
  <si>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</si>
  <si>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</si>
  <si>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</si>
  <si>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</si>
  <si>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</si>
  <si>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</si>
  <si>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</si>
  <si>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</si>
  <si>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</si>
  <si>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</si>
  <si>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</si>
  <si>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</si>
  <si>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</si>
  <si>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</si>
  <si>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</si>
  <si>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</si>
  <si>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</si>
  <si>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</si>
  <si>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</si>
  <si>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</si>
  <si>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</si>
  <si>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</si>
  <si>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</si>
  <si>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</si>
  <si>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</si>
  <si>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</si>
  <si>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</si>
  <si>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</si>
  <si>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</si>
  <si>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</si>
  <si>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</si>
  <si>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</si>
  <si>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</si>
  <si>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</si>
  <si>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</si>
  <si>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</si>
  <si>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</si>
  <si>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</si>
  <si>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</si>
  <si>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</si>
  <si>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</si>
  <si>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</si>
  <si>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</si>
  <si>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</si>
  <si>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</si>
  <si>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</si>
  <si>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</si>
  <si>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</si>
  <si>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</si>
  <si>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</si>
  <si>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</si>
  <si>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</si>
  <si>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</si>
  <si>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</si>
  <si>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</si>
  <si>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</si>
  <si>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</si>
  <si>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</si>
  <si>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</si>
  <si>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</si>
  <si>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</si>
  <si>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</si>
  <si>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</si>
  <si>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</si>
  <si>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</si>
  <si>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</si>
  <si>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</si>
  <si>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</si>
  <si>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</si>
  <si>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</si>
  <si>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</si>
  <si>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</si>
  <si>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</si>
  <si>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</si>
  <si>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</si>
  <si>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</si>
  <si>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</si>
  <si>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</si>
  <si>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</si>
  <si>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</si>
  <si>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</si>
  <si>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</si>
  <si>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</si>
  <si>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</si>
  <si>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</si>
  <si>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</si>
  <si>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</si>
  <si>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</si>
  <si>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</si>
  <si>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</si>
  <si>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</si>
  <si>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</si>
  <si>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</si>
  <si>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</si>
  <si>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</si>
  <si>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</si>
  <si>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</si>
  <si>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</si>
  <si>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</si>
  <si>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</si>
  <si>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</si>
  <si>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</si>
  <si>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</si>
  <si>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</si>
  <si>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</si>
  <si>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</si>
  <si>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</si>
  <si>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</si>
  <si>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</si>
  <si>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</si>
  <si>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</si>
  <si>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</si>
  <si>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</si>
  <si>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</si>
  <si>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</si>
  <si>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</si>
  <si>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</si>
  <si>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</si>
  <si>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</si>
  <si>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</si>
  <si>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</si>
  <si>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</si>
  <si>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</si>
  <si>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</si>
  <si>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</si>
  <si>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</si>
  <si>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</si>
  <si>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</si>
  <si>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</si>
  <si>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</si>
  <si>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</si>
  <si>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</si>
  <si>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</si>
  <si>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</si>
  <si>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</si>
  <si>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</si>
  <si>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</si>
  <si>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</si>
  <si>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</si>
  <si>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</si>
  <si>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</si>
  <si>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</si>
  <si>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</si>
  <si>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</si>
  <si>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</si>
  <si>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</si>
  <si>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</si>
  <si>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</si>
  <si>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</si>
  <si>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</si>
  <si>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</si>
  <si>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</si>
  <si>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</si>
  <si>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</si>
  <si>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</si>
  <si>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</si>
  <si>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</si>
  <si>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</si>
  <si>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</si>
  <si>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</si>
  <si>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</si>
  <si>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</si>
  <si>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</si>
  <si>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</si>
  <si>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</si>
  <si>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</si>
  <si>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</si>
  <si>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</si>
  <si>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</si>
  <si>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</si>
  <si>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</si>
  <si>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</si>
  <si>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</si>
  <si>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</si>
  <si>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</si>
  <si>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</si>
  <si>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</si>
  <si>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</si>
  <si>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</si>
  <si>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</si>
  <si>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</si>
  <si>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</si>
  <si>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</si>
  <si>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</si>
  <si>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</si>
  <si>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</si>
  <si>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</si>
  <si>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</si>
  <si>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</si>
  <si>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</si>
  <si>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</si>
  <si>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</si>
  <si>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</si>
  <si>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</si>
  <si>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</si>
  <si>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</si>
  <si>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</si>
  <si>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</si>
  <si>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</si>
  <si>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</si>
  <si>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</si>
  <si>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</si>
  <si>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</si>
  <si>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</si>
  <si>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</si>
  <si>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</si>
  <si>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</si>
  <si>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</si>
  <si>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</si>
  <si>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</si>
  <si>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</si>
  <si>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</si>
  <si>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</si>
  <si>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</si>
  <si>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</si>
  <si>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</si>
  <si>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</si>
  <si>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</si>
  <si>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</si>
  <si>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</si>
  <si>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</si>
  <si>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</si>
  <si>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</si>
  <si>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</si>
  <si>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</si>
  <si>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</si>
  <si>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</si>
  <si>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</si>
  <si>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</si>
  <si>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</si>
  <si>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</si>
  <si>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</si>
  <si>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</si>
  <si>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</si>
  <si>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</si>
  <si>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</si>
  <si>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</si>
  <si>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</si>
  <si>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</si>
  <si>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</si>
  <si>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</si>
  <si>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</si>
  <si>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</si>
  <si>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</si>
  <si>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</si>
  <si>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</si>
  <si>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</si>
  <si>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</si>
  <si>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</si>
  <si>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</si>
  <si>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</si>
  <si>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</si>
  <si>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</si>
  <si>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</si>
  <si>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</si>
  <si>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</si>
  <si>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</si>
  <si>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</si>
  <si>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</si>
  <si>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</si>
  <si>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</si>
  <si>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</si>
  <si>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</si>
  <si>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</si>
  <si>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</si>
  <si>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</si>
  <si>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</si>
  <si>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</si>
  <si>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</si>
  <si>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</si>
  <si>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</si>
  <si>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</si>
  <si>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</si>
  <si>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</si>
  <si>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</si>
  <si>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</si>
  <si>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</si>
  <si>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</si>
  <si>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</si>
  <si>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</si>
  <si>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</si>
  <si>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</si>
  <si>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</si>
  <si>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</si>
  <si>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</si>
  <si>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</si>
  <si>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</si>
  <si>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</si>
  <si>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</si>
  <si>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</si>
  <si>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</si>
  <si>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</si>
  <si>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</si>
  <si>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</si>
  <si>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</si>
  <si>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</si>
  <si>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</si>
  <si>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</si>
  <si>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</si>
  <si>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</si>
  <si>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</si>
  <si>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</si>
  <si>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</si>
  <si>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</si>
  <si>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</si>
  <si>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</si>
  <si>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</si>
  <si>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</si>
  <si>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</si>
  <si>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</si>
  <si>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</si>
  <si>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</si>
  <si>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</si>
  <si>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</si>
  <si>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</si>
  <si>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</si>
  <si>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</si>
  <si>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</si>
  <si>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</si>
  <si>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</si>
  <si>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</si>
  <si>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</si>
  <si>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</si>
  <si>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</si>
  <si>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</si>
  <si>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</si>
  <si>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</si>
  <si>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</si>
  <si>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</si>
  <si>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</si>
  <si>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</si>
  <si>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</si>
  <si>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</si>
  <si>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</si>
  <si>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</si>
  <si>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</si>
  <si>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</si>
  <si>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</si>
  <si>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</si>
  <si>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</si>
  <si>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</si>
  <si>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</si>
  <si>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</si>
  <si>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</si>
  <si>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</si>
  <si>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</si>
  <si>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</si>
  <si>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</si>
  <si>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</si>
  <si>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</si>
  <si>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</si>
  <si>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</si>
  <si>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</si>
  <si>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</si>
  <si>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</si>
  <si>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</si>
  <si>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</si>
  <si>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</si>
  <si>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</si>
  <si>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</si>
  <si>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</si>
  <si>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</si>
  <si>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</si>
  <si>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</si>
  <si>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</si>
  <si>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</si>
  <si>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</si>
  <si>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</si>
  <si>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</si>
  <si>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</si>
  <si>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</si>
  <si>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</si>
  <si>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</si>
  <si>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</si>
  <si>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</si>
  <si>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</si>
  <si>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</si>
  <si>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</si>
  <si>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</si>
  <si>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</si>
  <si>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</si>
  <si>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</si>
  <si>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</si>
  <si>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</si>
  <si>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</si>
  <si>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</si>
  <si>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</si>
  <si>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</si>
  <si>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</si>
  <si>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</si>
  <si>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</si>
  <si>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</si>
  <si>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</si>
  <si>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</si>
  <si>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</si>
  <si>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</si>
  <si>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</si>
  <si>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</si>
  <si>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</si>
  <si>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</si>
  <si>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</si>
  <si>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</si>
  <si>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</si>
  <si>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</si>
  <si>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</si>
  <si>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</si>
  <si>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</si>
  <si>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</si>
  <si>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</si>
  <si>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</si>
  <si>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</si>
  <si>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</si>
  <si>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</si>
  <si>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</si>
  <si>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</si>
  <si>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</si>
  <si>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</si>
  <si>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</si>
  <si>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</si>
  <si>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</si>
  <si>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</si>
  <si>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</si>
  <si>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</si>
  <si>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</si>
  <si>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</si>
  <si>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</si>
  <si>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</si>
  <si>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</si>
  <si>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</si>
  <si>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</si>
  <si>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</si>
  <si>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</si>
  <si>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</si>
  <si>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</si>
  <si>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</si>
  <si>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</si>
  <si>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</si>
  <si>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</si>
  <si>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</si>
  <si>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</si>
  <si>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</si>
  <si>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</si>
  <si>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</si>
  <si>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</si>
  <si>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</si>
  <si>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</si>
  <si>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</si>
  <si>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</si>
  <si>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</si>
  <si>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</si>
  <si>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</si>
  <si>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</si>
  <si>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</si>
  <si>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</si>
  <si>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</si>
  <si>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</si>
  <si>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</si>
  <si>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</si>
  <si>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</si>
  <si>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</si>
  <si>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</si>
  <si>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</si>
  <si>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</si>
  <si>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</si>
  <si>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</si>
  <si>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</si>
  <si>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</si>
  <si>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</si>
  <si>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</si>
  <si>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</si>
  <si>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</si>
  <si>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</si>
  <si>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</si>
  <si>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</si>
  <si>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</si>
  <si>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</si>
  <si>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</si>
  <si>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</si>
  <si>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</si>
  <si>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</si>
  <si>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</si>
  <si>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</si>
  <si>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</si>
  <si>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</si>
  <si>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</si>
  <si>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</si>
  <si>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</si>
  <si>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</si>
  <si>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</si>
  <si>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</si>
  <si>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</si>
  <si>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</si>
  <si>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</si>
  <si>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</si>
  <si>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</si>
  <si>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</si>
  <si>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</si>
  <si>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</si>
  <si>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</si>
  <si>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</si>
  <si>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</si>
  <si>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</si>
  <si>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</si>
  <si>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</si>
  <si>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</si>
  <si>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</si>
  <si>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</si>
  <si>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</si>
  <si>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</si>
  <si>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</si>
  <si>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</si>
  <si>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</si>
  <si>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</si>
  <si>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</si>
  <si>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</si>
  <si>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</si>
  <si>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</si>
  <si>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</si>
  <si>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</si>
  <si>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</si>
  <si>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</si>
  <si>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</si>
  <si>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</si>
  <si>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</si>
  <si>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</si>
  <si>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</si>
  <si>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</si>
  <si>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</si>
  <si>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</si>
  <si>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</si>
  <si>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</si>
  <si>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</si>
  <si>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</si>
  <si>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</si>
  <si>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</si>
  <si>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</si>
  <si>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</si>
  <si>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</si>
  <si>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</si>
  <si>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</si>
  <si>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</si>
  <si>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</si>
  <si>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</si>
  <si>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</si>
  <si>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</si>
  <si>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</si>
  <si>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</si>
  <si>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</si>
  <si>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</si>
  <si>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</si>
  <si>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</si>
  <si>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</si>
  <si>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</si>
  <si>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</si>
  <si>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</si>
  <si>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</si>
  <si>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</si>
  <si>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</si>
  <si>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</si>
  <si>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</si>
  <si>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</si>
  <si>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</si>
  <si>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</si>
  <si>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</si>
  <si>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</si>
  <si>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</si>
  <si>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</si>
  <si>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</si>
  <si>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</si>
  <si>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</si>
  <si>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</si>
  <si>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</si>
  <si>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</si>
  <si>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</si>
  <si>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</si>
  <si>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</si>
  <si>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</si>
  <si>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</si>
  <si>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</si>
  <si>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</si>
  <si>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</si>
  <si>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</si>
  <si>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</si>
  <si>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</si>
  <si>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</si>
  <si>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</si>
  <si>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</si>
  <si>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</si>
  <si>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</si>
  <si>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</si>
  <si>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</si>
  <si>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</si>
  <si>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</si>
  <si>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</si>
  <si>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</si>
  <si>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</si>
  <si>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</si>
  <si>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</si>
  <si>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</si>
  <si>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</si>
  <si>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</si>
  <si>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</si>
  <si>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</si>
  <si>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</si>
  <si>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</si>
  <si>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</si>
  <si>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</si>
  <si>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</si>
  <si>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</si>
  <si>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</si>
  <si>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</si>
  <si>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</si>
  <si>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</si>
  <si>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</si>
  <si>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</si>
  <si>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</si>
  <si>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</si>
  <si>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</si>
  <si>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</si>
  <si>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</si>
  <si>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</si>
  <si>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</si>
  <si>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</si>
  <si>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</si>
  <si>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</si>
  <si>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</si>
  <si>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</si>
  <si>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</si>
  <si>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</si>
  <si>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</si>
  <si>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</si>
  <si>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</si>
  <si>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</si>
  <si>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</si>
  <si>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</si>
  <si>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</si>
  <si>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</si>
  <si>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</si>
  <si>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</si>
  <si>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</si>
  <si>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</si>
  <si>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</si>
  <si>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</si>
  <si>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</si>
  <si>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</si>
  <si>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</si>
  <si>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</si>
  <si>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</si>
  <si>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</si>
  <si>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</si>
  <si>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</si>
  <si>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</si>
  <si>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</si>
  <si>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</si>
  <si>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</si>
  <si>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</si>
  <si>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</si>
  <si>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</si>
  <si>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</si>
  <si>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</si>
  <si>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</si>
  <si>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</si>
  <si>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</si>
  <si>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</si>
  <si>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</si>
  <si>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</si>
  <si>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</si>
  <si>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</si>
  <si>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</si>
  <si>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</si>
  <si>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</si>
  <si>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</si>
  <si>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</si>
  <si>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</si>
  <si>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</si>
  <si>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</si>
  <si>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</si>
  <si>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</si>
  <si>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</si>
  <si>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</si>
  <si>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</si>
  <si>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</si>
  <si>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</si>
  <si>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</si>
  <si>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</si>
  <si>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</si>
  <si>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</si>
  <si>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</si>
  <si>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</si>
  <si>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</si>
  <si>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</si>
  <si>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</si>
  <si>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</si>
  <si>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</si>
  <si>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</si>
  <si>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</si>
  <si>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</si>
  <si>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</si>
  <si>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</si>
  <si>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</si>
  <si>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</si>
  <si>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</si>
  <si>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</si>
  <si>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</si>
  <si>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</si>
  <si>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</si>
  <si>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</si>
  <si>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</si>
  <si>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</si>
  <si>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</si>
  <si>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</si>
  <si>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</si>
  <si>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</si>
  <si>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</si>
  <si>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</si>
  <si>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</si>
  <si>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</si>
  <si>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</si>
  <si>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</si>
  <si>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</si>
  <si>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</si>
  <si>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</si>
  <si>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</si>
  <si>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</si>
  <si>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</si>
  <si>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</si>
  <si>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</si>
  <si>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</si>
  <si>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</si>
  <si>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</si>
  <si>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</si>
  <si>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</si>
  <si>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</si>
  <si>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</si>
  <si>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</si>
  <si>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</si>
  <si>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</si>
  <si>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</si>
  <si>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</si>
  <si>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</si>
  <si>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</si>
  <si>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</si>
  <si>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</si>
  <si>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</si>
  <si>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</si>
  <si>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</si>
  <si>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</si>
  <si>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</si>
  <si>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</si>
  <si>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</si>
  <si>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</si>
  <si>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</si>
  <si>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</si>
  <si>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</si>
  <si>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</si>
  <si>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</si>
  <si>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</si>
  <si>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</si>
  <si>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</si>
  <si>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</si>
  <si>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</si>
  <si>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</si>
  <si>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</si>
  <si>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</si>
  <si>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</si>
  <si>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</si>
  <si>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</si>
  <si>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</si>
  <si>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</si>
  <si>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</si>
  <si>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</si>
  <si>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</si>
  <si>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</si>
  <si>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</si>
  <si>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</si>
  <si>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</si>
  <si>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</si>
  <si>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</si>
  <si>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</si>
  <si>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</si>
  <si>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</si>
  <si>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</si>
  <si>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</si>
  <si>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</si>
  <si>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</si>
  <si>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</si>
  <si>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</si>
  <si>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</si>
  <si>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</si>
  <si>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</si>
  <si>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</si>
  <si>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</si>
  <si>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</si>
  <si>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</si>
  <si>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</si>
  <si>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</si>
  <si>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</si>
  <si>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</si>
  <si>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</si>
  <si>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</si>
  <si>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</si>
  <si>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</si>
  <si>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</si>
  <si>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</si>
  <si>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</si>
  <si>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</si>
  <si>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</si>
  <si>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</si>
  <si>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</si>
  <si>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</si>
  <si>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</si>
  <si>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</si>
  <si>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</si>
  <si>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</si>
  <si>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</si>
  <si>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</si>
  <si>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</si>
  <si>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</si>
  <si>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</si>
  <si>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</si>
  <si>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</si>
  <si>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</si>
  <si>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</si>
  <si>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</si>
  <si>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</si>
  <si>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</si>
  <si>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</si>
  <si>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</si>
  <si>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</si>
  <si>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</si>
  <si>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</si>
  <si>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</si>
  <si>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</si>
  <si>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</si>
  <si>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</si>
  <si>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</si>
  <si>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</si>
  <si>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</si>
  <si>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</si>
  <si>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</si>
  <si>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</si>
  <si>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</si>
  <si>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</si>
  <si>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</si>
  <si>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</si>
  <si>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</si>
  <si>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</si>
  <si>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</si>
  <si>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</si>
  <si>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</si>
  <si>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</si>
  <si>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</si>
  <si>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</si>
  <si>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</si>
  <si>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</si>
  <si>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</si>
  <si>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</si>
  <si>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</si>
  <si>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</si>
  <si>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</si>
  <si>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</si>
  <si>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</si>
  <si>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</si>
  <si>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</si>
  <si>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</si>
  <si>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</si>
  <si>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</si>
  <si>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</si>
  <si>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</si>
  <si>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</si>
  <si>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</si>
  <si>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</si>
  <si>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</si>
  <si>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</si>
  <si>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</si>
  <si>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</si>
  <si>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</si>
  <si>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</si>
  <si>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</si>
  <si>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</si>
  <si>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</si>
  <si>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</si>
  <si>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</si>
  <si>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</si>
  <si>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</si>
  <si>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</si>
  <si>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</si>
  <si>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</si>
  <si>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</si>
  <si>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</si>
  <si>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</si>
  <si>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</si>
  <si>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</si>
  <si>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</si>
  <si>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</si>
  <si>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</si>
  <si>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</si>
  <si>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</si>
  <si>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</si>
  <si>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</si>
  <si>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</si>
  <si>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</si>
  <si>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</si>
  <si>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</si>
  <si>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</si>
  <si>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</si>
  <si>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</si>
  <si>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</si>
  <si>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</si>
  <si>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</si>
  <si>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</si>
  <si>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</si>
  <si>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</si>
  <si>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</si>
  <si>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</si>
  <si>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</si>
  <si>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</si>
  <si>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</si>
  <si>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</si>
  <si>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</si>
  <si>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</si>
  <si>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</si>
  <si>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</si>
  <si>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</si>
  <si>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</si>
  <si>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</si>
  <si>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</si>
  <si>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</si>
  <si>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</si>
  <si>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</si>
  <si>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</si>
  <si>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</si>
  <si>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</si>
  <si>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</si>
  <si>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</si>
  <si>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</si>
  <si>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</si>
  <si>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</si>
  <si>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</si>
  <si>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</si>
  <si>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</si>
  <si>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</si>
  <si>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</si>
  <si>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</si>
  <si>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</si>
  <si>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</si>
  <si>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</si>
  <si>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</si>
  <si>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</si>
  <si>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</si>
  <si>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</si>
  <si>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</si>
  <si>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</si>
  <si>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</si>
  <si>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</si>
  <si>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</si>
  <si>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</si>
  <si>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</si>
  <si>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</si>
  <si>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</si>
  <si>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</si>
  <si>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</si>
  <si>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</si>
  <si>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</si>
  <si>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</si>
  <si>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</si>
  <si>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</si>
  <si>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</si>
  <si>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</si>
  <si>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</si>
  <si>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</si>
  <si>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</si>
  <si>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</si>
  <si>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</si>
  <si>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</si>
  <si>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</si>
  <si>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</si>
  <si>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</si>
  <si>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</si>
  <si>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</si>
  <si>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</si>
  <si>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</si>
  <si>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</si>
  <si>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</si>
  <si>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</si>
  <si>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</si>
  <si>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</si>
  <si>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</si>
  <si>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</si>
  <si>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</si>
  <si>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</si>
  <si>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</si>
  <si>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</si>
  <si>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</si>
  <si>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</si>
  <si>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</si>
  <si>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</si>
  <si>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</si>
  <si>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</si>
  <si>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</si>
  <si>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</si>
  <si>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</si>
  <si>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</si>
  <si>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</si>
  <si>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</si>
  <si>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</si>
  <si>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</si>
  <si>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</si>
  <si>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</si>
  <si>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</si>
  <si>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</si>
  <si>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</si>
  <si>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</si>
  <si>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</si>
  <si>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</si>
  <si>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</si>
  <si>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</si>
  <si>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</si>
  <si>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</si>
  <si>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</si>
  <si>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</si>
  <si>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</si>
  <si>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</si>
  <si>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</si>
  <si>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</si>
  <si>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</si>
  <si>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</si>
  <si>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</si>
  <si>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</si>
  <si>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</si>
  <si>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</si>
  <si>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</si>
  <si>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</si>
  <si>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</si>
  <si>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</si>
  <si>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</si>
  <si>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</si>
  <si>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</si>
  <si>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</si>
  <si>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</si>
  <si>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</si>
  <si>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</si>
  <si>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</si>
  <si>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</si>
  <si>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</si>
  <si>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</si>
  <si>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</si>
  <si>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</si>
  <si>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</si>
  <si>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</si>
  <si>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</si>
  <si>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</si>
  <si>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</si>
  <si>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</si>
  <si>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</si>
  <si>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</si>
  <si>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</si>
  <si>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</si>
  <si>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</si>
  <si>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</si>
  <si>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</si>
  <si>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</si>
  <si>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</si>
  <si>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</si>
  <si>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</si>
  <si>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</si>
  <si>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</si>
  <si>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</si>
  <si>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</si>
  <si>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</si>
  <si>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</si>
  <si>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</si>
  <si>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</si>
  <si>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</si>
  <si>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</si>
  <si>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</si>
  <si>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</si>
  <si>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</si>
  <si>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</si>
  <si>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</si>
  <si>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</si>
  <si>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</si>
  <si>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</si>
  <si>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</si>
  <si>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</si>
  <si>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</si>
  <si>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</si>
  <si>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</si>
  <si>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</si>
  <si>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</si>
  <si>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</si>
  <si>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</si>
  <si>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</si>
  <si>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</si>
  <si>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</si>
  <si>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</si>
  <si>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</si>
  <si>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</si>
  <si>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</si>
  <si>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</si>
  <si>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</si>
  <si>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</si>
  <si>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</si>
  <si>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</si>
  <si>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</si>
  <si>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</si>
  <si>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</si>
  <si>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</si>
  <si>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</si>
  <si>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</si>
  <si>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</si>
  <si>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</si>
  <si>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</si>
  <si>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</si>
  <si>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</si>
  <si>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</si>
  <si>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</si>
  <si>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</si>
  <si>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</si>
  <si>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</si>
  <si>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</si>
  <si>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</si>
  <si>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</si>
  <si>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</si>
  <si>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</si>
  <si>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</si>
  <si>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</si>
  <si>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</si>
  <si>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</si>
  <si>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</si>
  <si>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</si>
  <si>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</si>
  <si>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</si>
  <si>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</si>
  <si>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</si>
  <si>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</si>
  <si>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</si>
  <si>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</si>
  <si>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</si>
  <si>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</si>
  <si>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</si>
  <si>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</si>
  <si>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</si>
  <si>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</si>
  <si>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</si>
  <si>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</si>
  <si>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</si>
  <si>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</si>
  <si>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</si>
  <si>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</si>
  <si>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</si>
  <si>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</si>
  <si>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</si>
  <si>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</si>
  <si>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</si>
  <si>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</si>
  <si>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</si>
  <si>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</si>
  <si>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</si>
  <si>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</si>
  <si>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</si>
  <si>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</si>
  <si>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</si>
  <si>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</si>
  <si>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</si>
  <si>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</si>
  <si>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</si>
  <si>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</si>
  <si>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</si>
  <si>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</si>
  <si>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</si>
  <si>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</si>
  <si>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</si>
  <si>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</si>
  <si>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</si>
  <si>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</si>
  <si>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</si>
  <si>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</si>
  <si>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</si>
  <si>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</si>
  <si>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</si>
  <si>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</si>
  <si>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</si>
  <si>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</si>
  <si>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</si>
  <si>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</si>
  <si>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</si>
  <si>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</si>
  <si>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</si>
  <si>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</si>
  <si>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</si>
  <si>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</si>
  <si>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</si>
  <si>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</si>
  <si>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</si>
  <si>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</si>
  <si>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</si>
  <si>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</si>
  <si>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</si>
  <si>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</si>
  <si>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</si>
  <si>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</si>
  <si>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</si>
  <si>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</si>
  <si>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</si>
  <si>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</si>
  <si>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</si>
  <si>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</si>
  <si>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</si>
  <si>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</si>
  <si>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</si>
  <si>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</si>
  <si>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</si>
  <si>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</si>
  <si>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</si>
  <si>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</si>
  <si>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</si>
  <si>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</si>
  <si>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</si>
  <si>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</si>
  <si>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</si>
  <si>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</si>
  <si>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</si>
  <si>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</si>
  <si>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</si>
  <si>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</si>
  <si>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</si>
  <si>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</si>
  <si>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</si>
  <si>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</si>
  <si>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</si>
  <si>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</si>
  <si>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</si>
  <si>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</si>
  <si>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</si>
  <si>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</si>
  <si>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</si>
  <si>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</si>
  <si>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</si>
  <si>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</si>
  <si>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</si>
  <si>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</si>
  <si>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</si>
  <si>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</si>
  <si>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</si>
  <si>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</si>
  <si>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</si>
  <si>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</si>
  <si>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</si>
  <si>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</si>
  <si>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</si>
  <si>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</si>
  <si>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</si>
  <si>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</si>
  <si>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</si>
  <si>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</si>
  <si>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</si>
  <si>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</si>
  <si>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</si>
  <si>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</si>
  <si>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</si>
  <si>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</si>
  <si>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</si>
  <si>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</si>
  <si>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</si>
  <si>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</si>
  <si>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</si>
  <si>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</si>
  <si>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</si>
  <si>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</si>
  <si>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</si>
  <si>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</si>
  <si>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</si>
  <si>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</si>
  <si>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</si>
  <si>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</si>
  <si>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</si>
  <si>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</si>
  <si>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</si>
  <si>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</si>
  <si>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</si>
  <si>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</si>
  <si>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</si>
  <si>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</si>
  <si>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</si>
  <si>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</si>
  <si>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</si>
  <si>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</si>
  <si>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</si>
  <si>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</si>
  <si>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</si>
  <si>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</si>
  <si>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</si>
  <si>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</si>
  <si>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</si>
  <si>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</si>
  <si>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</si>
  <si>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</si>
  <si>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</si>
  <si>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</si>
  <si>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</si>
  <si>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</si>
  <si>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</si>
  <si>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</si>
  <si>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</si>
  <si>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</si>
  <si>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</si>
  <si>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</si>
  <si>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</si>
  <si>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</si>
  <si>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</si>
  <si>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</si>
  <si>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</si>
  <si>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</si>
  <si>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</si>
  <si>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</si>
  <si>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</si>
  <si>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</si>
  <si>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</si>
  <si>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</si>
  <si>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</si>
  <si>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</si>
  <si>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</si>
  <si>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</si>
  <si>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</si>
  <si>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</si>
  <si>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</si>
  <si>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</si>
  <si>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</si>
  <si>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</si>
  <si>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</si>
  <si>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</si>
  <si>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</si>
  <si>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</si>
  <si>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</si>
  <si>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</si>
  <si>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</si>
  <si>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</si>
  <si>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</si>
  <si>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</si>
  <si>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</si>
  <si>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</si>
  <si>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</si>
  <si>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</si>
  <si>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</si>
  <si>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</si>
  <si>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</si>
  <si>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</si>
  <si>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</si>
  <si>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</si>
  <si>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</si>
  <si>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</si>
  <si>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</si>
  <si>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</si>
  <si>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</si>
  <si>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</si>
  <si>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</si>
  <si>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</si>
  <si>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</si>
  <si>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</si>
  <si>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</si>
  <si>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</si>
  <si>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</si>
  <si>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</si>
  <si>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</si>
  <si>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</si>
  <si>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</si>
  <si>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</si>
  <si>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</si>
  <si>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</si>
  <si>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</si>
  <si>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</si>
  <si>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</si>
  <si>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</si>
  <si>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</si>
  <si>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</si>
  <si>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</si>
  <si>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</si>
  <si>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</si>
  <si>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</si>
  <si>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</si>
  <si>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</si>
  <si>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</si>
  <si>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</si>
  <si>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</si>
  <si>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</si>
  <si>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</si>
  <si>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</si>
  <si>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</si>
  <si>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</si>
  <si>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</si>
  <si>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</si>
  <si>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</si>
  <si>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</si>
  <si>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</si>
  <si>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</si>
  <si>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</si>
  <si>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</si>
  <si>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</si>
  <si>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</si>
  <si>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</si>
  <si>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</si>
  <si>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</si>
  <si>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</si>
  <si>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</si>
  <si>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</si>
  <si>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</si>
  <si>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</si>
  <si>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</si>
  <si>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</si>
  <si>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</si>
  <si>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</si>
  <si>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</si>
  <si>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</si>
  <si>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</si>
  <si>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</si>
  <si>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</si>
  <si>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</si>
  <si>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</si>
  <si>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</si>
  <si>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</si>
  <si>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</si>
  <si>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</si>
  <si>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</si>
  <si>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</si>
  <si>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</si>
  <si>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</si>
  <si>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</si>
  <si>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</si>
  <si>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</si>
  <si>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</si>
  <si>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</si>
  <si>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</si>
  <si>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</si>
  <si>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</si>
  <si>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</si>
  <si>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</si>
  <si>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</si>
  <si>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</si>
  <si>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</si>
  <si>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</si>
  <si>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</si>
  <si>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</si>
  <si>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</si>
  <si>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</si>
  <si>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</si>
  <si>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</si>
  <si>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</si>
  <si>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</si>
  <si>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</si>
  <si>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</si>
  <si>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</si>
  <si>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</si>
  <si>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</si>
  <si>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</si>
  <si>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</si>
  <si>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</si>
  <si>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</si>
  <si>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</si>
  <si>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</si>
  <si>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</si>
  <si>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</si>
  <si>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</si>
  <si>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</si>
  <si>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</si>
  <si>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</si>
  <si>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</si>
  <si>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</si>
  <si>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</si>
  <si>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</si>
  <si>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</si>
  <si>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</si>
  <si>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</si>
  <si>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</si>
  <si>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</si>
  <si>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</si>
  <si>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</si>
  <si>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</si>
  <si>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</si>
  <si>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</si>
  <si>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</si>
  <si>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</si>
  <si>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</si>
  <si>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</si>
  <si>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</si>
  <si>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</si>
  <si>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</si>
  <si>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</si>
  <si>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</si>
  <si>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</si>
  <si>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</si>
  <si>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</si>
  <si>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</si>
  <si>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</si>
  <si>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</si>
  <si>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</si>
  <si>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</si>
  <si>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</si>
  <si>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</si>
  <si>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</si>
  <si>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</si>
  <si>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</si>
  <si>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</si>
  <si>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</si>
  <si>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</si>
  <si>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</si>
  <si>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</si>
  <si>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</si>
  <si>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</si>
  <si>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</si>
  <si>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</si>
  <si>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</si>
  <si>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</si>
  <si>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</si>
  <si>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</si>
  <si>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</si>
  <si>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</si>
  <si>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</si>
  <si>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</si>
  <si>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</si>
  <si>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</si>
  <si>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</si>
  <si>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</si>
  <si>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</si>
  <si>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</si>
  <si>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</si>
  <si>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</si>
  <si>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</si>
  <si>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</si>
  <si>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</si>
  <si>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</si>
  <si>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</si>
  <si>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</si>
  <si>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</si>
  <si>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</si>
  <si>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</si>
  <si>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</si>
  <si>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</si>
  <si>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</si>
  <si>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</si>
  <si>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</si>
  <si>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</si>
  <si>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</si>
  <si>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</si>
  <si>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</si>
  <si>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</si>
  <si>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</si>
  <si>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</si>
  <si>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</si>
  <si>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</si>
  <si>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</si>
  <si>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</si>
  <si>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</si>
  <si>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</si>
  <si>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</si>
  <si>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</si>
  <si>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</si>
  <si>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</si>
  <si>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</si>
  <si>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</si>
  <si>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</si>
  <si>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</si>
  <si>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</si>
  <si>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</si>
  <si>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</si>
  <si>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</si>
  <si>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</si>
  <si>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</si>
  <si>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</si>
  <si>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</si>
  <si>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</si>
  <si>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</si>
  <si>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</si>
  <si>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</si>
  <si>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</si>
  <si>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</si>
  <si>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</si>
  <si>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</si>
  <si>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</si>
  <si>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</si>
  <si>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</si>
  <si>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</si>
  <si>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</si>
  <si>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</si>
  <si>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</si>
  <si>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</si>
  <si>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</si>
  <si>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</si>
  <si>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</si>
  <si>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</si>
  <si>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</si>
  <si>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</si>
  <si>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</si>
  <si>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</si>
  <si>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</si>
  <si>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</si>
  <si>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</si>
  <si>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</si>
  <si>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</si>
  <si>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</si>
  <si>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</si>
  <si>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</si>
  <si>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</si>
  <si>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</si>
  <si>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</si>
  <si>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</si>
  <si>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</si>
  <si>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</si>
  <si>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</si>
  <si>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</si>
  <si>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</si>
  <si>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</si>
  <si>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</si>
  <si>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</si>
  <si>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</si>
  <si>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</si>
  <si>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</si>
  <si>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</si>
  <si>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</si>
  <si>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</si>
  <si>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</si>
  <si>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</si>
  <si>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</si>
  <si>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</si>
  <si>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</si>
  <si>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</si>
  <si>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</si>
  <si>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</si>
  <si>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</si>
  <si>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</si>
  <si>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</si>
  <si>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</si>
  <si>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</si>
  <si>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</si>
  <si>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</si>
  <si>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</si>
  <si>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</si>
  <si>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</si>
  <si>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</si>
  <si>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</si>
  <si>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</si>
  <si>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</si>
  <si>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</si>
  <si>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</si>
  <si>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</si>
  <si>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</si>
  <si>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</si>
  <si>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</si>
  <si>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</si>
  <si>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</si>
  <si>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</si>
  <si>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</si>
  <si>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</si>
  <si>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</si>
  <si>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</si>
  <si>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</si>
  <si>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</si>
  <si>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</si>
  <si>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</si>
  <si>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</si>
  <si>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</si>
  <si>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</si>
  <si>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</si>
  <si>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</si>
  <si>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</si>
  <si>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</si>
  <si>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</si>
  <si>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</si>
  <si>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</si>
  <si>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</si>
  <si>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</si>
  <si>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</si>
  <si>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</si>
  <si>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</si>
  <si>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</si>
  <si>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</si>
  <si>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</si>
  <si>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</si>
  <si>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</si>
  <si>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</si>
  <si>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</si>
  <si>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</si>
  <si>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</si>
  <si>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</si>
  <si>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</si>
  <si>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</si>
  <si>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</si>
  <si>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</si>
  <si>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</si>
  <si>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</si>
  <si>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</si>
  <si>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</si>
  <si>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</si>
  <si>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</si>
  <si>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</si>
  <si>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</si>
  <si>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</si>
  <si>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</si>
  <si>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</si>
  <si>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</si>
  <si>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</si>
  <si>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</si>
  <si>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</si>
  <si>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</si>
  <si>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</si>
  <si>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</si>
  <si>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</si>
  <si>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</si>
  <si>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</si>
  <si>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</si>
  <si>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</si>
  <si>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</si>
  <si>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</si>
  <si>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</si>
  <si>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</si>
  <si>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</si>
  <si>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</si>
  <si>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</si>
  <si>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</si>
  <si>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</si>
  <si>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</si>
  <si>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</si>
  <si>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</si>
  <si>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</si>
  <si>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</si>
  <si>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</si>
  <si>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</si>
  <si>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</si>
  <si>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</si>
  <si>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</si>
  <si>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</si>
  <si>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</si>
  <si>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</si>
  <si>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</si>
  <si>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</si>
  <si>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</si>
  <si>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</si>
  <si>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</si>
  <si>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</si>
  <si>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</si>
  <si>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</si>
  <si>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</si>
  <si>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</si>
  <si>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</si>
  <si>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</si>
  <si>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</si>
  <si>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</si>
  <si>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</si>
  <si>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</si>
  <si>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</si>
  <si>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</si>
  <si>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</si>
  <si>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</si>
  <si>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</si>
  <si>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</si>
  <si>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</si>
  <si>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</si>
  <si>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</si>
  <si>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</si>
  <si>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</si>
  <si>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</si>
  <si>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</si>
  <si>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</si>
  <si>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</si>
  <si>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</si>
  <si>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</si>
  <si>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</si>
  <si>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</si>
  <si>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</si>
  <si>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</si>
  <si>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</si>
  <si>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</si>
  <si>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</si>
  <si>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</si>
  <si>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</si>
  <si>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</si>
  <si>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</si>
  <si>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</si>
  <si>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</si>
  <si>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</si>
  <si>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</si>
  <si>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</si>
  <si>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</si>
  <si>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</si>
  <si>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</si>
  <si>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</si>
  <si>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</si>
  <si>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</si>
  <si>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</si>
  <si>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</si>
  <si>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</si>
  <si>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</si>
  <si>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</si>
  <si>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</si>
  <si>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</si>
  <si>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</si>
  <si>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</si>
  <si>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</si>
  <si>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</si>
  <si>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</si>
  <si>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</si>
  <si>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</si>
  <si>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</si>
  <si>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</si>
  <si>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</si>
  <si>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</si>
  <si>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</si>
  <si>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</si>
  <si>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</si>
  <si>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</si>
  <si>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</si>
  <si>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</si>
  <si>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</si>
  <si>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</si>
  <si>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</si>
  <si>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</si>
  <si>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</si>
  <si>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</si>
  <si>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</si>
  <si>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</si>
  <si>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</si>
  <si>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</si>
  <si>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</si>
  <si>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</si>
  <si>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</si>
  <si>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</si>
  <si>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</si>
  <si>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</si>
  <si>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</si>
  <si>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</si>
  <si>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</si>
  <si>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</si>
  <si>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</si>
  <si>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</si>
  <si>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</si>
  <si>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</si>
  <si>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</si>
  <si>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</si>
  <si>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</si>
  <si>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</si>
  <si>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</si>
  <si>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</si>
  <si>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</si>
  <si>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</si>
  <si>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</si>
  <si>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</si>
  <si>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</si>
  <si>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</si>
  <si>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</si>
  <si>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</si>
  <si>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</si>
  <si>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</si>
  <si>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</si>
  <si>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</si>
  <si>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</si>
  <si>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</si>
  <si>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</si>
  <si>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</si>
  <si>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</si>
  <si>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</si>
  <si>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</si>
  <si>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</si>
  <si>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</si>
  <si>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</si>
  <si>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</si>
  <si>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</si>
  <si>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</si>
  <si>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</si>
  <si>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</si>
  <si>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</si>
  <si>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</si>
  <si>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</si>
  <si>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</si>
  <si>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</si>
  <si>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</si>
  <si>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</si>
  <si>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</si>
  <si>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</si>
  <si>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</si>
  <si>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</si>
  <si>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</si>
  <si>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</si>
  <si>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</si>
  <si>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</si>
  <si>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</si>
  <si>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</si>
  <si>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</si>
  <si>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</si>
  <si>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</si>
  <si>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</si>
  <si>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</si>
  <si>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</si>
  <si>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</si>
  <si>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</si>
  <si>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</si>
  <si>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</si>
  <si>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</si>
  <si>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</si>
  <si>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</si>
  <si>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</si>
  <si>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</si>
  <si>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</si>
  <si>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</si>
  <si>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</si>
  <si>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</si>
  <si>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</si>
  <si>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</si>
  <si>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</si>
  <si>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</si>
  <si>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</si>
  <si>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</si>
  <si>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</si>
  <si>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</si>
  <si>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</si>
  <si>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</si>
  <si>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</si>
  <si>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</si>
  <si>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</si>
  <si>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</si>
  <si>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</si>
  <si>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</si>
  <si>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</si>
  <si>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</si>
  <si>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</si>
  <si>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</si>
  <si>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</si>
  <si>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</si>
  <si>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</si>
  <si>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</si>
  <si>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</si>
  <si>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</si>
  <si>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</si>
  <si>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</si>
  <si>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</si>
  <si>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</si>
  <si>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</si>
  <si>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</si>
  <si>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</si>
  <si>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</si>
  <si>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</si>
  <si>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</si>
  <si>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</si>
  <si>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</si>
  <si>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</si>
  <si>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</si>
  <si>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</si>
  <si>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</si>
  <si>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</si>
  <si>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</si>
  <si>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</si>
  <si>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</si>
  <si>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</si>
  <si>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</si>
  <si>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</si>
  <si>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</si>
  <si>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</si>
  <si>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</si>
  <si>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</si>
  <si>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</si>
  <si>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</si>
  <si>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</si>
  <si>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</si>
  <si>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</si>
  <si>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</si>
  <si>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</si>
  <si>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</si>
  <si>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</si>
  <si>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</si>
  <si>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</si>
  <si>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</si>
  <si>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</si>
  <si>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</si>
  <si>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</si>
  <si>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</si>
  <si>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</si>
  <si>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</si>
  <si>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</si>
  <si>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</si>
  <si>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</si>
  <si>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</si>
  <si>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</si>
  <si>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</si>
  <si>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</si>
  <si>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</si>
  <si>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</si>
  <si>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</si>
  <si>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</si>
  <si>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</si>
  <si>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</si>
  <si>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</si>
  <si>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</si>
  <si>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</si>
  <si>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</si>
  <si>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</si>
  <si>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</si>
  <si>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</si>
  <si>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</si>
  <si>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</si>
  <si>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</si>
  <si>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</si>
  <si>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</si>
  <si>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</si>
  <si>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</si>
  <si>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</si>
  <si>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</si>
  <si>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</si>
  <si>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</si>
  <si>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</si>
  <si>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</si>
  <si>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</si>
  <si>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</si>
  <si>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</si>
  <si>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</si>
  <si>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</si>
  <si>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</si>
  <si>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</si>
  <si>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</si>
  <si>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</si>
  <si>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</si>
  <si>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</si>
  <si>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</si>
  <si>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</si>
  <si>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</si>
  <si>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</si>
  <si>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</si>
  <si>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</si>
  <si>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</si>
  <si>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</si>
  <si>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</si>
  <si>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</si>
  <si>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</si>
  <si>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</si>
  <si>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</si>
  <si>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</si>
  <si>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</si>
  <si>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</si>
  <si>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</si>
  <si>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</si>
  <si>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</si>
  <si>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</si>
  <si>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</si>
  <si>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</si>
  <si>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</si>
  <si>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</si>
  <si>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</si>
  <si>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</si>
  <si>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</si>
  <si>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</si>
  <si>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</si>
  <si>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</si>
  <si>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</si>
  <si>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</si>
  <si>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</si>
  <si>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</si>
  <si>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</si>
  <si>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</si>
  <si>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</si>
  <si>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</si>
  <si>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</si>
  <si>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</si>
  <si>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</si>
  <si>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</si>
  <si>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</si>
  <si>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</si>
  <si>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</si>
  <si>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</si>
  <si>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</si>
  <si>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</si>
  <si>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</si>
  <si>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</si>
  <si>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</si>
  <si>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</si>
  <si>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</si>
  <si>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</si>
  <si>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</si>
  <si>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</si>
  <si>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</si>
  <si>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</si>
  <si>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</si>
  <si>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</si>
  <si>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</si>
  <si>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</si>
  <si>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</si>
  <si>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</si>
  <si>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</si>
  <si>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</si>
  <si>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</si>
  <si>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</si>
  <si>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</si>
  <si>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</si>
  <si>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</si>
  <si>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</si>
  <si>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</si>
  <si>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</si>
  <si>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</si>
  <si>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</si>
  <si>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</si>
  <si>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</si>
  <si>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</si>
  <si>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</si>
  <si>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</si>
  <si>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</si>
  <si>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</si>
  <si>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</si>
  <si>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</si>
  <si>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</si>
  <si>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</si>
  <si>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</si>
  <si>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</si>
  <si>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</si>
  <si>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</si>
  <si>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</si>
  <si>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</si>
  <si>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</si>
  <si>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</si>
  <si>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</si>
  <si>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</si>
  <si>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</si>
  <si>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</si>
  <si>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</si>
  <si>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</si>
  <si>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</si>
  <si>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</si>
  <si>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</si>
  <si>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</si>
  <si>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</si>
  <si>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</si>
  <si>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</si>
  <si>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</si>
  <si>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</si>
  <si>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</si>
  <si>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</si>
  <si>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</si>
  <si>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</si>
  <si>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</si>
  <si>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</si>
  <si>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</si>
  <si>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</si>
  <si>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</si>
  <si>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</si>
  <si>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</si>
  <si>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</si>
  <si>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</si>
  <si>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</si>
  <si>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</si>
  <si>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</si>
  <si>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</si>
  <si>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</si>
  <si>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</si>
  <si>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</si>
  <si>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</si>
  <si>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</si>
  <si>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</si>
  <si>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</si>
  <si>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</si>
  <si>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</si>
  <si>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</si>
  <si>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</si>
  <si>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</si>
  <si>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</si>
  <si>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</si>
  <si>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</si>
  <si>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</si>
  <si>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</si>
  <si>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</si>
  <si>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</si>
  <si>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</si>
  <si>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</si>
  <si>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</si>
  <si>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</si>
  <si>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</si>
  <si>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</si>
  <si>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</si>
  <si>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</si>
  <si>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</si>
  <si>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</si>
  <si>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</si>
  <si>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</si>
  <si>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</si>
  <si>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</si>
  <si>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</si>
  <si>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</si>
  <si>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</si>
  <si>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</si>
  <si>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</si>
  <si>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</si>
  <si>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</si>
  <si>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</si>
  <si>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</si>
  <si>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</si>
  <si>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</si>
  <si>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</si>
  <si>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</si>
  <si>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</si>
  <si>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</si>
  <si>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</si>
  <si>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</si>
  <si>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</si>
  <si>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</si>
  <si>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</si>
  <si>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</si>
  <si>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</si>
  <si>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</si>
  <si>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</si>
  <si>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</si>
  <si>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</si>
  <si>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</si>
  <si>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</si>
  <si>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</si>
  <si>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</si>
  <si>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</si>
  <si>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</si>
  <si>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</si>
  <si>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</si>
  <si>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</si>
  <si>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</si>
  <si>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</si>
  <si>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</si>
  <si>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</si>
  <si>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</si>
  <si>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</si>
  <si>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</si>
  <si>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</si>
  <si>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</si>
  <si>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</si>
  <si>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</si>
  <si>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</si>
  <si>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</si>
  <si>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</si>
  <si>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</si>
  <si>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</si>
  <si>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</si>
  <si>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</si>
  <si>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</si>
  <si>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</si>
  <si>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</si>
  <si>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</si>
  <si>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</si>
  <si>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</si>
  <si>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</si>
  <si>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</si>
  <si>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</si>
  <si>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</si>
  <si>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</si>
  <si>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</si>
  <si>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</si>
  <si>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</si>
  <si>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</si>
  <si>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</si>
  <si>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</si>
  <si>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</si>
  <si>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</si>
  <si>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</si>
  <si>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</si>
  <si>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</si>
  <si>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</si>
  <si>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</si>
  <si>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</si>
  <si>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</si>
  <si>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</si>
  <si>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</si>
  <si>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</si>
  <si>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</si>
  <si>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</si>
  <si>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</si>
  <si>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</si>
  <si>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</si>
  <si>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</si>
  <si>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</si>
  <si>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</si>
  <si>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</si>
  <si>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</si>
  <si>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</si>
  <si>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</si>
  <si>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</si>
  <si>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</si>
  <si>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</si>
  <si>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</si>
  <si>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</si>
  <si>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</si>
  <si>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</si>
  <si>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</si>
  <si>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</si>
  <si>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</si>
  <si>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</si>
  <si>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</si>
  <si>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</si>
  <si>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</si>
  <si>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</si>
  <si>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</si>
  <si>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</si>
  <si>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</si>
  <si>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</si>
  <si>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</si>
  <si>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</si>
  <si>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</si>
  <si>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</si>
  <si>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</si>
  <si>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</si>
  <si>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</si>
  <si>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</si>
  <si>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</si>
  <si>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</si>
  <si>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</si>
  <si>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</si>
  <si>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</si>
  <si>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</si>
  <si>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</si>
  <si>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</si>
  <si>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</si>
  <si>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</si>
  <si>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</si>
  <si>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</si>
  <si>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</si>
  <si>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</si>
  <si>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</si>
  <si>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</si>
  <si>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</si>
  <si>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</si>
  <si>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</si>
  <si>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</si>
  <si>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</si>
  <si>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</si>
  <si>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</si>
  <si>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</si>
  <si>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</si>
  <si>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</si>
  <si>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</si>
  <si>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</si>
  <si>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</si>
  <si>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</si>
  <si>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</si>
  <si>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</si>
  <si>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</si>
  <si>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</si>
  <si>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</si>
  <si>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</si>
  <si>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</si>
  <si>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</si>
  <si>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</si>
  <si>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</si>
  <si>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</si>
  <si>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</si>
  <si>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</si>
  <si>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</si>
  <si>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</si>
  <si>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</si>
  <si>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</si>
  <si>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</si>
  <si>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</si>
  <si>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</si>
  <si>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</si>
  <si>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</si>
  <si>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</si>
  <si>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</si>
  <si>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</si>
  <si>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</si>
  <si>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</si>
  <si>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</si>
  <si>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</si>
  <si>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</si>
  <si>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</si>
  <si>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</si>
  <si>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</si>
  <si>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</si>
  <si>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</si>
  <si>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</si>
  <si>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</si>
  <si>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</si>
  <si>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</si>
  <si>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</si>
  <si>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</si>
  <si>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</si>
  <si>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</si>
  <si>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</si>
  <si>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</si>
  <si>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</si>
  <si>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</si>
  <si>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</si>
  <si>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</si>
  <si>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</si>
  <si>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</si>
  <si>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</si>
  <si>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</si>
  <si>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</si>
  <si>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</si>
  <si>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</si>
  <si>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</si>
  <si>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</si>
  <si>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</si>
  <si>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</si>
  <si>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</si>
  <si>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</si>
  <si>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</si>
  <si>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</si>
  <si>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</si>
  <si>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</si>
  <si>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</si>
  <si>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</si>
  <si>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</si>
  <si>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</si>
  <si>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</si>
  <si>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</si>
  <si>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</si>
  <si>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</si>
  <si>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</si>
  <si>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</si>
  <si>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</si>
  <si>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</si>
  <si>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</si>
  <si>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</si>
  <si>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</si>
  <si>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</si>
  <si>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</si>
  <si>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</si>
  <si>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</si>
  <si>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</si>
  <si>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</si>
  <si>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</si>
  <si>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</si>
  <si>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</si>
  <si>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</si>
  <si>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</si>
  <si>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</si>
  <si>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</si>
  <si>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</si>
  <si>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</si>
  <si>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</si>
  <si>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</si>
  <si>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</si>
  <si>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</si>
  <si>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</si>
  <si>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</si>
  <si>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</si>
  <si>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</si>
  <si>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</si>
  <si>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</si>
  <si>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</si>
  <si>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</si>
  <si>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</si>
  <si>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</si>
  <si>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</si>
  <si>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</si>
  <si>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</si>
  <si>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</si>
  <si>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</si>
  <si>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</si>
  <si>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</si>
  <si>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</si>
  <si>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</si>
  <si>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</si>
  <si>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</si>
  <si>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</si>
  <si>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</si>
  <si>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</si>
  <si>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</si>
  <si>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</si>
  <si>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</si>
  <si>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</si>
  <si>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</si>
  <si>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</si>
  <si>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</si>
  <si>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</si>
  <si>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</si>
  <si>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</si>
  <si>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</si>
  <si>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</si>
  <si>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</si>
  <si>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</si>
  <si>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</si>
  <si>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</si>
  <si>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</si>
  <si>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</si>
  <si>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</si>
  <si>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</si>
  <si>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</si>
  <si>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</si>
  <si>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</si>
  <si>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</si>
  <si>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</si>
  <si>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</si>
  <si>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</si>
  <si>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</si>
  <si>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</si>
  <si>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</si>
  <si>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</si>
  <si>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</si>
  <si>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</si>
  <si>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</si>
  <si>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</si>
  <si>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</si>
  <si>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</si>
  <si>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</si>
  <si>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</si>
  <si>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</si>
  <si>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</si>
  <si>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</si>
  <si>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</si>
  <si>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</si>
  <si>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</si>
  <si>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</si>
  <si>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</si>
  <si>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</si>
  <si>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</si>
  <si>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</si>
  <si>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</si>
  <si>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</si>
  <si>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</si>
  <si>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</si>
  <si>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</si>
  <si>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</si>
  <si>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</si>
  <si>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</si>
  <si>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</si>
  <si>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</si>
  <si>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</si>
  <si>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</si>
  <si>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</si>
  <si>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</si>
  <si>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</si>
  <si>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</si>
  <si>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</si>
  <si>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</si>
  <si>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</si>
  <si>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</si>
  <si>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</si>
  <si>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</si>
  <si>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</si>
  <si>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</si>
  <si>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</si>
  <si>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</si>
  <si>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</si>
  <si>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</si>
  <si>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</si>
  <si>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</si>
  <si>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</si>
  <si>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</si>
  <si>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</si>
  <si>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</si>
  <si>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</si>
  <si>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</si>
  <si>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</si>
  <si>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</si>
  <si>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</si>
  <si>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</si>
  <si>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</si>
  <si>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</si>
  <si>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</si>
  <si>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</si>
  <si>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</si>
  <si>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</si>
  <si>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</si>
  <si>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</si>
  <si>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</si>
  <si>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</si>
  <si>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</si>
  <si>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</si>
  <si>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</si>
  <si>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</si>
  <si>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</si>
  <si>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</si>
  <si>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</si>
  <si>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</si>
  <si>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</si>
  <si>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</si>
  <si>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</si>
  <si>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</si>
  <si>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</si>
  <si>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</si>
  <si>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</si>
  <si>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</si>
  <si>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</si>
  <si>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</si>
  <si>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</si>
  <si>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</si>
  <si>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</si>
  <si>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</si>
  <si>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</si>
  <si>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</si>
  <si>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</si>
  <si>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</si>
  <si>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</si>
  <si>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</si>
  <si>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</si>
  <si>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</si>
  <si>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</si>
  <si>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</si>
  <si>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</si>
  <si>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</si>
  <si>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</si>
  <si>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</si>
  <si>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</si>
  <si>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</si>
  <si>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</si>
  <si>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</si>
  <si>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</si>
  <si>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</si>
  <si>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</si>
  <si>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</si>
  <si>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</si>
  <si>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</si>
  <si>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</si>
  <si>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</si>
  <si>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</si>
  <si>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</si>
  <si>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</si>
  <si>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</si>
  <si>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</si>
  <si>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</si>
  <si>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</si>
  <si>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</si>
  <si>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</si>
  <si>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</si>
  <si>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</si>
  <si>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</si>
  <si>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</si>
  <si>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</si>
  <si>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</si>
  <si>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</si>
  <si>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</si>
  <si>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</si>
  <si>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</si>
  <si>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</si>
  <si>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</si>
  <si>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</si>
  <si>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</si>
  <si>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</si>
  <si>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</si>
  <si>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</si>
  <si>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</si>
  <si>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</si>
  <si>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</si>
  <si>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</si>
  <si>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</si>
  <si>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</si>
  <si>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</si>
  <si>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</si>
  <si>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</si>
  <si>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</si>
  <si>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</si>
  <si>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</si>
  <si>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</si>
  <si>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</si>
  <si>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</si>
  <si>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</si>
  <si>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</si>
  <si>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</si>
  <si>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</si>
  <si>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</si>
  <si>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</si>
  <si>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</si>
  <si>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</si>
  <si>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</si>
  <si>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</si>
  <si>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</si>
  <si>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</si>
  <si>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</si>
  <si>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</si>
  <si>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</si>
  <si>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</si>
  <si>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</si>
  <si>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</si>
  <si>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</si>
  <si>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</si>
  <si>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</si>
  <si>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</si>
  <si>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</si>
  <si>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</si>
  <si>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</si>
  <si>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</si>
  <si>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</si>
  <si>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</si>
  <si>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</si>
  <si>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</si>
  <si>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</si>
  <si>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</si>
  <si>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</si>
  <si>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</si>
  <si>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</si>
  <si>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</si>
  <si>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</si>
  <si>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</si>
  <si>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</si>
  <si>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</si>
  <si>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</si>
  <si>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</si>
  <si>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</si>
  <si>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</si>
  <si>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</si>
  <si>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</si>
  <si>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</si>
  <si>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</si>
  <si>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</si>
  <si>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</si>
  <si>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</si>
  <si>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</si>
  <si>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</si>
  <si>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</si>
  <si>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</si>
  <si>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</si>
  <si>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</si>
  <si>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</si>
  <si>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</si>
  <si>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</si>
  <si>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</si>
  <si>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</si>
  <si>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</si>
  <si>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</si>
  <si>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</si>
  <si>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</si>
  <si>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</si>
  <si>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</si>
  <si>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</si>
  <si>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</si>
  <si>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</si>
  <si>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</si>
  <si>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</si>
  <si>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</si>
  <si>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</si>
  <si>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</si>
  <si>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</si>
  <si>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</si>
  <si>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</si>
  <si>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</si>
  <si>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</si>
  <si>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</si>
  <si>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</si>
  <si>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</si>
  <si>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</si>
  <si>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</si>
  <si>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</si>
  <si>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</si>
  <si>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</si>
  <si>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</si>
  <si>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</si>
  <si>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</si>
  <si>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</si>
  <si>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</si>
  <si>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</si>
  <si>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</si>
  <si>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</si>
  <si>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</si>
  <si>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</si>
  <si>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</si>
  <si>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</si>
  <si>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</si>
  <si>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</si>
  <si>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</si>
  <si>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</si>
  <si>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</si>
  <si>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</si>
  <si>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</si>
  <si>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</si>
  <si>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</si>
  <si>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</si>
  <si>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</si>
  <si>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</si>
  <si>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</si>
  <si>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</si>
  <si>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</si>
  <si>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</si>
  <si>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</si>
  <si>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</si>
  <si>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</si>
  <si>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</si>
  <si>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</si>
  <si>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</si>
  <si>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</si>
  <si>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</si>
  <si>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</si>
  <si>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</si>
  <si>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</si>
  <si>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</si>
  <si>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</si>
  <si>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</si>
  <si>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</si>
  <si>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</si>
  <si>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</si>
  <si>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</si>
  <si>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</si>
  <si>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</si>
  <si>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</si>
  <si>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</si>
  <si>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</si>
  <si>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</si>
  <si>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</si>
  <si>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</si>
  <si>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</si>
  <si>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</si>
  <si>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</si>
  <si>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</si>
  <si>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</si>
  <si>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</si>
  <si>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</si>
  <si>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</si>
  <si>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</si>
  <si>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</si>
  <si>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</si>
  <si>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</si>
  <si>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</si>
  <si>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</si>
  <si>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</si>
  <si>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</si>
  <si>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</si>
  <si>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</si>
  <si>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</si>
  <si>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</si>
  <si>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</si>
  <si>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</si>
  <si>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</si>
  <si>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</si>
  <si>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</si>
  <si>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</si>
  <si>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</si>
  <si>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</si>
  <si>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</si>
  <si>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</si>
  <si>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</si>
  <si>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</si>
  <si>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</si>
  <si>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</si>
  <si>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</si>
  <si>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</si>
  <si>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</si>
  <si>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</si>
  <si>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</si>
  <si>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</si>
  <si>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</si>
  <si>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</si>
  <si>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</si>
  <si>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</si>
  <si>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</si>
  <si>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</si>
  <si>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</si>
  <si>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</si>
  <si>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</si>
  <si>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</si>
  <si>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</si>
  <si>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</si>
  <si>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</si>
  <si>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</si>
  <si>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</si>
  <si>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</si>
  <si>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</si>
  <si>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</si>
  <si>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</si>
  <si>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</si>
  <si>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</si>
  <si>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</si>
  <si>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</si>
  <si>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</si>
  <si>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</si>
  <si>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</si>
  <si>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</si>
  <si>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</si>
  <si>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</si>
  <si>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</si>
  <si>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</si>
  <si>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</si>
  <si>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</si>
  <si>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</si>
  <si>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</si>
  <si>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</si>
  <si>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</si>
  <si>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</si>
  <si>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</si>
  <si>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</si>
  <si>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</si>
  <si>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</si>
  <si>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</si>
  <si>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</si>
  <si>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</si>
  <si>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</si>
  <si>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</si>
  <si>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</si>
  <si>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</si>
  <si>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</si>
  <si>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</si>
  <si>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</si>
  <si>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</si>
  <si>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</si>
  <si>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</si>
  <si>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</si>
  <si>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</si>
  <si>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</si>
  <si>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</si>
  <si>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</si>
  <si>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</si>
  <si>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</si>
  <si>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</si>
  <si>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</si>
  <si>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</si>
  <si>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</si>
  <si>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</si>
  <si>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</si>
  <si>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</si>
  <si>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</si>
  <si>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</si>
  <si>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</si>
  <si>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</si>
  <si>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</si>
  <si>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</si>
  <si>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</si>
  <si>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</si>
  <si>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</si>
  <si>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</si>
  <si>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</si>
  <si>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</si>
  <si>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</si>
  <si>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</si>
  <si>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</si>
  <si>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</si>
  <si>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</si>
  <si>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</si>
  <si>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</si>
  <si>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</si>
  <si>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</si>
  <si>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</si>
  <si>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</si>
  <si>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</si>
  <si>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</si>
  <si>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</si>
  <si>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</si>
  <si>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</si>
  <si>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</si>
  <si>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</si>
  <si>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</si>
  <si>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</si>
  <si>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</si>
  <si>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</si>
  <si>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</si>
  <si>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</si>
  <si>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</si>
  <si>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</si>
  <si>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</si>
  <si>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</si>
  <si>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</si>
  <si>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</si>
  <si>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</si>
  <si>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</si>
  <si>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</si>
  <si>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</si>
  <si>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</si>
  <si>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</si>
  <si>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</si>
  <si>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</si>
  <si>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</si>
  <si>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</si>
  <si>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</si>
  <si>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</si>
  <si>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</si>
  <si>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</si>
  <si>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</si>
  <si>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</si>
  <si>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</si>
  <si>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</si>
  <si>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</si>
  <si>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</si>
  <si>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</si>
  <si>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</si>
  <si>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</si>
  <si>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</si>
  <si>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</si>
  <si>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</si>
  <si>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</si>
  <si>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</si>
  <si>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</si>
  <si>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</si>
  <si>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</si>
  <si>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</si>
  <si>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</si>
  <si>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</si>
  <si>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</si>
  <si>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</si>
  <si>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</si>
  <si>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</si>
  <si>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</si>
  <si>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</si>
  <si>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</si>
  <si>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</si>
  <si>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</si>
  <si>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</si>
  <si>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</si>
  <si>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</si>
  <si>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</si>
  <si>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</si>
  <si>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</si>
  <si>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</si>
  <si>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</si>
  <si>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</si>
  <si>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</si>
  <si>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</si>
  <si>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</si>
  <si>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</si>
  <si>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</si>
  <si>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</si>
  <si>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</si>
  <si>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</si>
  <si>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</si>
  <si>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</si>
  <si>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</si>
  <si>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</si>
  <si>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</si>
  <si>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</si>
  <si>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</si>
  <si>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</si>
  <si>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</si>
  <si>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</si>
  <si>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</si>
  <si>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</si>
  <si>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</si>
  <si>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</si>
  <si>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</si>
  <si>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</si>
  <si>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</si>
  <si>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</si>
  <si>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</si>
  <si>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</si>
  <si>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</si>
  <si>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</si>
  <si>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</si>
  <si>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</si>
  <si>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</si>
  <si>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</si>
  <si>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</si>
  <si>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</si>
  <si>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</si>
  <si>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</si>
  <si>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</si>
  <si>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</si>
  <si>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</si>
  <si>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</si>
  <si>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</si>
  <si>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</si>
  <si>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</si>
  <si>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</si>
  <si>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</si>
  <si>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</si>
  <si>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</si>
  <si>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</si>
  <si>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</si>
  <si>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</si>
  <si>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</si>
  <si>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</si>
  <si>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</si>
  <si>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</si>
  <si>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</si>
  <si>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</si>
  <si>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</si>
  <si>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</si>
  <si>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</si>
  <si>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</si>
  <si>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</si>
  <si>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</si>
  <si>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</si>
  <si>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</si>
  <si>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</si>
  <si>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</si>
  <si>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</si>
  <si>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</si>
  <si>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</si>
  <si>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</si>
  <si>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</si>
  <si>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</si>
  <si>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</si>
  <si>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</si>
  <si>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</si>
  <si>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</si>
  <si>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</si>
  <si>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</si>
  <si>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</si>
  <si>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</si>
  <si>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</si>
  <si>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</si>
  <si>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</si>
  <si>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</si>
  <si>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</si>
  <si>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</si>
  <si>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</si>
  <si>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</si>
  <si>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</si>
  <si>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</si>
  <si>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</si>
  <si>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</si>
  <si>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</si>
  <si>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</si>
  <si>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</si>
  <si>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</si>
  <si>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</si>
  <si>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</si>
  <si>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</si>
  <si>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</si>
  <si>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</si>
  <si>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</si>
  <si>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</si>
  <si>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</si>
  <si>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</si>
  <si>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</si>
  <si>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</si>
  <si>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</si>
  <si>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</si>
  <si>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</si>
  <si>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</si>
  <si>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</si>
  <si>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</si>
  <si>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</si>
  <si>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</si>
  <si>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</si>
  <si>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</si>
  <si>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</si>
  <si>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</si>
  <si>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</si>
  <si>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</si>
  <si>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</si>
  <si>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</si>
  <si>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</si>
  <si>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</si>
  <si>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</si>
  <si>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</si>
  <si>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</si>
  <si>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</si>
  <si>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</si>
  <si>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</si>
  <si>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</si>
  <si>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</si>
  <si>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</si>
  <si>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</si>
  <si>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</si>
  <si>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</si>
  <si>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</si>
  <si>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</si>
  <si>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</si>
  <si>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</si>
  <si>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</si>
  <si>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</si>
  <si>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</si>
  <si>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</si>
  <si>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</si>
  <si>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</si>
  <si>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</si>
  <si>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</si>
  <si>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</si>
  <si>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</si>
  <si>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</si>
  <si>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</si>
  <si>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</si>
  <si>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</si>
  <si>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</si>
  <si>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</si>
  <si>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</si>
  <si>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</si>
  <si>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</si>
  <si>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</si>
  <si>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</si>
  <si>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</si>
  <si>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</si>
  <si>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</si>
  <si>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</si>
  <si>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</si>
  <si>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</si>
  <si>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</si>
  <si>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</si>
  <si>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</si>
  <si>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</si>
  <si>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</si>
  <si>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</si>
  <si>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</si>
  <si>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</si>
  <si>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</si>
  <si>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</si>
  <si>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</si>
  <si>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</si>
  <si>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</si>
  <si>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</si>
  <si>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</si>
  <si>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</si>
  <si>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</si>
  <si>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</si>
  <si>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</si>
  <si>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</si>
  <si>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</si>
  <si>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</si>
  <si>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</si>
  <si>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</si>
  <si>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</si>
  <si>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</si>
  <si>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</si>
  <si>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</si>
  <si>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</si>
  <si>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</si>
  <si>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</si>
  <si>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</si>
  <si>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</si>
  <si>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</si>
  <si>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</si>
  <si>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</si>
  <si>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</si>
  <si>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</si>
  <si>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</si>
  <si>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</si>
  <si>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</si>
  <si>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</si>
  <si>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</si>
  <si>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</si>
  <si>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</si>
  <si>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</si>
  <si>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</si>
  <si>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</si>
  <si>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</si>
  <si>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</si>
  <si>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</si>
  <si>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</si>
  <si>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</si>
  <si>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</si>
  <si>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</si>
  <si>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</si>
  <si>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</si>
  <si>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</si>
  <si>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</si>
  <si>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</si>
  <si>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</si>
  <si>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</si>
  <si>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</si>
  <si>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</si>
  <si>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</si>
  <si>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</si>
  <si>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</si>
  <si>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</si>
  <si>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</si>
  <si>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</si>
  <si>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</si>
  <si>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</si>
  <si>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</si>
  <si>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</si>
  <si>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</si>
  <si>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</si>
  <si>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</si>
  <si>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</si>
  <si>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</si>
  <si>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</si>
  <si>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</si>
  <si>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</si>
  <si>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</si>
  <si>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</si>
  <si>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</si>
  <si>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</si>
  <si>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</si>
  <si>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</si>
  <si>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</si>
  <si>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</si>
  <si>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</si>
  <si>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</si>
  <si>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</si>
  <si>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</si>
  <si>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</si>
  <si>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</si>
  <si>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</si>
  <si>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</si>
  <si>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</si>
  <si>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</si>
  <si>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</si>
  <si>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</si>
  <si>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</si>
  <si>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</si>
  <si>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</si>
  <si>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</si>
  <si>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</si>
  <si>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</si>
  <si>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</si>
  <si>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</si>
  <si>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</si>
  <si>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</si>
  <si>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</si>
  <si>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</si>
  <si>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</si>
  <si>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</si>
  <si>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</si>
  <si>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</si>
  <si>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</si>
  <si>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</si>
  <si>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</si>
  <si>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</si>
  <si>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</si>
  <si>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</si>
  <si>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</si>
  <si>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</si>
  <si>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</si>
  <si>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</si>
  <si>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</si>
  <si>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</si>
  <si>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</si>
  <si>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</si>
  <si>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</si>
  <si>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</si>
  <si>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</si>
  <si>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</si>
  <si>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</si>
  <si>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</si>
  <si>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</si>
  <si>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</si>
  <si>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</si>
  <si>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</si>
  <si>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</si>
  <si>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</si>
  <si>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</si>
  <si>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</si>
  <si>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</si>
  <si>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</si>
  <si>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</si>
  <si>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</si>
  <si>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</si>
  <si>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</si>
  <si>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</si>
  <si>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</si>
  <si>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</si>
  <si>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</si>
  <si>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</si>
  <si>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</si>
  <si>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</si>
  <si>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</si>
  <si>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</si>
  <si>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</si>
  <si>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</si>
  <si>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</si>
  <si>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</si>
  <si>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</si>
  <si>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</si>
  <si>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</si>
  <si>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</si>
  <si>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</si>
  <si>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</si>
  <si>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</si>
  <si>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</si>
  <si>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</si>
  <si>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</si>
  <si>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</si>
  <si>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</si>
  <si>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</si>
  <si>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</si>
  <si>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</si>
  <si>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</si>
  <si>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</si>
  <si>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</si>
  <si>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</si>
  <si>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</si>
  <si>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</si>
  <si>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</si>
  <si>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</si>
  <si>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</si>
  <si>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</si>
  <si>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</si>
  <si>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</si>
  <si>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</si>
  <si>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</si>
  <si>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</si>
  <si>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</si>
  <si>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</si>
  <si>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</si>
  <si>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</si>
  <si>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</si>
  <si>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</si>
  <si>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</si>
  <si>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</si>
  <si>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</si>
  <si>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</si>
  <si>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</si>
  <si>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</si>
  <si>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</si>
  <si>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</si>
  <si>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</si>
  <si>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</si>
  <si>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</si>
  <si>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</si>
  <si>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</si>
  <si>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</si>
  <si>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</si>
  <si>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</si>
  <si>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</si>
  <si>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</si>
  <si>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</si>
  <si>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</si>
  <si>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</si>
  <si>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</si>
  <si>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</si>
  <si>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</si>
  <si>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</si>
  <si>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</si>
  <si>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</si>
  <si>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</si>
  <si>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</si>
  <si>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</si>
  <si>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</si>
  <si>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</si>
  <si>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</si>
  <si>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</si>
  <si>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</si>
  <si>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</si>
  <si>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</si>
  <si>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</si>
  <si>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</si>
  <si>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</si>
  <si>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</si>
  <si>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</si>
  <si>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</si>
  <si>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</si>
  <si>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</si>
  <si>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</si>
  <si>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</si>
  <si>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</si>
  <si>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</si>
  <si>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</si>
  <si>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</si>
  <si>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</si>
  <si>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</si>
  <si>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</si>
  <si>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</si>
  <si>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</si>
  <si>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</si>
  <si>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</si>
  <si>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</si>
  <si>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</si>
  <si>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</si>
  <si>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</si>
  <si>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</si>
  <si>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</si>
  <si>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</si>
  <si>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</si>
  <si>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</si>
  <si>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</si>
  <si>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</si>
  <si>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</si>
  <si>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</si>
  <si>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</si>
  <si>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</si>
  <si>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</si>
  <si>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</si>
  <si>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</si>
  <si>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</si>
  <si>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</si>
  <si>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</si>
  <si>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</si>
  <si>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</si>
  <si>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</si>
  <si>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</si>
  <si>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</si>
  <si>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</si>
  <si>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</si>
  <si>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</si>
  <si>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</si>
  <si>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</si>
  <si>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</si>
  <si>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</si>
  <si>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</si>
  <si>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</si>
  <si>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</si>
  <si>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</si>
  <si>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</si>
  <si>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</si>
  <si>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</si>
  <si>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</si>
  <si>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</si>
  <si>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</si>
  <si>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</si>
  <si>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</si>
  <si>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</si>
  <si>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</si>
  <si>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</si>
  <si>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</si>
  <si>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</si>
  <si>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</si>
  <si>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</si>
  <si>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</si>
  <si>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</si>
  <si>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</si>
  <si>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</si>
  <si>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</si>
  <si>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</si>
  <si>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</si>
  <si>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</si>
  <si>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</si>
  <si>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</si>
  <si>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</si>
  <si>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</si>
  <si>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</si>
  <si>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</si>
  <si>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</si>
  <si>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</si>
  <si>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</si>
  <si>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</si>
  <si>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</si>
  <si>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</si>
  <si>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</si>
  <si>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</si>
  <si>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</si>
  <si>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</si>
  <si>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</si>
  <si>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</si>
  <si>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</si>
  <si>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</si>
  <si>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</si>
  <si>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</si>
  <si>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</si>
  <si>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</si>
  <si>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</si>
  <si>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</si>
  <si>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</si>
  <si>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</si>
  <si>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</si>
  <si>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</si>
  <si>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</si>
  <si>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</si>
  <si>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</si>
  <si>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</si>
  <si>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</si>
  <si>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</si>
  <si>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</si>
  <si>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</si>
  <si>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</si>
  <si>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</si>
  <si>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</si>
  <si>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</si>
  <si>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</si>
  <si>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</si>
  <si>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</si>
  <si>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</si>
  <si>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</si>
  <si>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</si>
  <si>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</si>
  <si>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</si>
  <si>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</si>
  <si>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</si>
  <si>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</si>
  <si>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</si>
  <si>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</si>
  <si>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</si>
  <si>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</si>
  <si>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</si>
  <si>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</si>
  <si>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</si>
  <si>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</si>
  <si>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</si>
  <si>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</si>
  <si>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</si>
  <si>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</si>
  <si>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</si>
  <si>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</si>
  <si>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</si>
  <si>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</si>
  <si>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</si>
  <si>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</si>
  <si>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</si>
  <si>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</si>
  <si>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</si>
  <si>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</si>
  <si>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</si>
  <si>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</si>
  <si>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</si>
  <si>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</si>
  <si>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</si>
  <si>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</si>
  <si>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</si>
  <si>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</si>
  <si>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</si>
  <si>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</si>
  <si>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</si>
  <si>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</si>
  <si>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</si>
  <si>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</si>
  <si>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</si>
  <si>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</si>
  <si>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</si>
  <si>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</si>
  <si>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</si>
  <si>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</si>
  <si>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</si>
  <si>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</si>
  <si>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</si>
  <si>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</si>
  <si>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</si>
  <si>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</si>
  <si>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</si>
  <si>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</si>
  <si>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</si>
  <si>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</si>
  <si>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</si>
  <si>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</si>
  <si>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</si>
  <si>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</si>
  <si>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</si>
  <si>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</si>
  <si>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</si>
  <si>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</si>
  <si>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</si>
  <si>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</si>
  <si>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</si>
  <si>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</si>
  <si>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</si>
  <si>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</si>
  <si>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</si>
  <si>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</si>
  <si>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</si>
  <si>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</si>
  <si>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</si>
  <si>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</si>
  <si>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</si>
  <si>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</si>
  <si>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</si>
  <si>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</si>
  <si>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</si>
  <si>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</si>
  <si>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</si>
  <si>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</si>
  <si>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</si>
  <si>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</si>
  <si>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</si>
  <si>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</si>
  <si>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</si>
  <si>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</si>
  <si>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</si>
  <si>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</si>
  <si>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</si>
  <si>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</si>
  <si>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</si>
  <si>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</si>
  <si>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</si>
  <si>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</si>
  <si>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</si>
  <si>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</si>
  <si>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</si>
  <si>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</si>
  <si>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</si>
  <si>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</si>
  <si>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</si>
  <si>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</si>
  <si>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</si>
  <si>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</si>
  <si>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</si>
  <si>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</si>
  <si>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</si>
  <si>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</si>
  <si>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</si>
  <si>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</si>
  <si>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</si>
  <si>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</si>
  <si>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</si>
  <si>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</si>
  <si>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</si>
  <si>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</si>
  <si>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</si>
  <si>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</si>
  <si>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</si>
  <si>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</si>
  <si>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</si>
  <si>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</si>
  <si>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</si>
  <si>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</si>
  <si>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</si>
  <si>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</si>
  <si>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</si>
  <si>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</si>
  <si>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</si>
  <si>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</si>
  <si>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</si>
  <si>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</si>
  <si>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</si>
  <si>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</si>
  <si>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</si>
  <si>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</si>
  <si>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</si>
  <si>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</si>
  <si>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</si>
  <si>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</si>
  <si>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</si>
  <si>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</si>
  <si>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</si>
  <si>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</si>
  <si>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</si>
  <si>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</si>
  <si>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</si>
  <si>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</si>
  <si>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</si>
  <si>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</si>
  <si>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</si>
  <si>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</si>
  <si>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</si>
  <si>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</si>
  <si>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</si>
  <si>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</si>
  <si>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</si>
  <si>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</si>
  <si>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</si>
  <si>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</si>
  <si>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</si>
  <si>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</si>
  <si>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</si>
  <si>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</si>
  <si>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</si>
  <si>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</si>
  <si>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</si>
  <si>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</si>
  <si>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</si>
  <si>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</si>
  <si>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</si>
  <si>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</si>
  <si>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</si>
  <si>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</si>
  <si>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</si>
  <si>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</si>
  <si>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</si>
  <si>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</si>
  <si>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</si>
  <si>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</si>
  <si>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</si>
  <si>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</si>
  <si>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</si>
  <si>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</si>
  <si>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</si>
  <si>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</si>
  <si>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</si>
  <si>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</si>
  <si>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</si>
  <si>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</si>
  <si>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</si>
  <si>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</si>
  <si>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</si>
  <si>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</si>
  <si>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</si>
  <si>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</si>
  <si>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</si>
  <si>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</si>
  <si>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</si>
  <si>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</si>
  <si>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</si>
  <si>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</si>
  <si>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</si>
  <si>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</si>
  <si>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</si>
  <si>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</si>
  <si>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</si>
  <si>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</si>
  <si>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</si>
  <si>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</si>
  <si>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</si>
  <si>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</si>
  <si>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</si>
  <si>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</si>
  <si>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</si>
  <si>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</si>
  <si>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</si>
  <si>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</si>
  <si>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</si>
  <si>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</si>
  <si>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</si>
  <si>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</si>
  <si>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</si>
  <si>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</si>
  <si>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</si>
  <si>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</si>
  <si>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</si>
  <si>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</si>
  <si>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</si>
  <si>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</si>
  <si>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</si>
  <si>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</si>
  <si>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</si>
  <si>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</si>
  <si>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</si>
  <si>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</si>
  <si>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</si>
  <si>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</si>
  <si>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</si>
  <si>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</si>
  <si>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</si>
  <si>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</si>
  <si>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</si>
  <si>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</si>
  <si>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</si>
  <si>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</si>
  <si>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</si>
  <si>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</si>
  <si>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</si>
  <si>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</si>
  <si>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</si>
  <si>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</si>
  <si>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</si>
  <si>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</si>
  <si>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</si>
  <si>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</si>
  <si>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</si>
  <si>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</si>
  <si>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</si>
  <si>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</si>
  <si>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</si>
  <si>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</si>
  <si>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</si>
  <si>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</si>
  <si>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</si>
  <si>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</si>
  <si>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</si>
  <si>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</si>
  <si>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</si>
  <si>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</si>
  <si>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</si>
  <si>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</si>
  <si>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</si>
  <si>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</si>
  <si>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</si>
  <si>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</si>
  <si>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</si>
  <si>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</si>
  <si>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</si>
  <si>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</si>
  <si>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</si>
  <si>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</si>
  <si>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</si>
  <si>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</si>
  <si>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</si>
  <si>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</si>
  <si>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</si>
  <si>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</si>
  <si>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</si>
  <si>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</si>
  <si>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</si>
  <si>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</si>
  <si>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</si>
  <si>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</si>
  <si>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</si>
  <si>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</si>
  <si>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</si>
  <si>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</si>
  <si>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</si>
  <si>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</si>
  <si>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</si>
  <si>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</si>
  <si>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</si>
  <si>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</si>
  <si>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</si>
  <si>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</si>
  <si>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</si>
  <si>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</si>
  <si>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</si>
  <si>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</si>
  <si>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</si>
  <si>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</si>
  <si>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</si>
  <si>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</si>
  <si>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</si>
  <si>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</si>
  <si>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</si>
  <si>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</si>
  <si>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</si>
  <si>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</si>
  <si>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</si>
  <si>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</si>
  <si>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</si>
  <si>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</si>
  <si>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</si>
  <si>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</si>
  <si>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</si>
  <si>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</si>
  <si>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</si>
  <si>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</si>
  <si>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</si>
  <si>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</si>
  <si>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</si>
  <si>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</si>
  <si>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</si>
  <si>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</si>
  <si>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</si>
  <si>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</si>
  <si>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</si>
  <si>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</si>
  <si>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</si>
  <si>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</si>
  <si>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</si>
  <si>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</si>
  <si>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</si>
  <si>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</si>
  <si>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</si>
  <si>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</si>
  <si>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</si>
  <si>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</si>
  <si>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</si>
  <si>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</si>
  <si>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</si>
  <si>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</si>
  <si>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</si>
  <si>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</si>
  <si>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</si>
  <si>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</si>
  <si>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</si>
  <si>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</si>
  <si>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</si>
  <si>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</si>
  <si>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</si>
  <si>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</si>
  <si>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</si>
  <si>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</si>
  <si>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</si>
  <si>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</si>
  <si>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</si>
  <si>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</si>
  <si>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</si>
  <si>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</si>
  <si>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</si>
  <si>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</si>
  <si>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</si>
  <si>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</si>
  <si>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</si>
  <si>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</si>
  <si>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</si>
  <si>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</si>
  <si>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</si>
  <si>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</si>
  <si>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</si>
  <si>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</si>
  <si>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</si>
  <si>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</si>
  <si>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</si>
  <si>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</si>
  <si>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</si>
  <si>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</si>
  <si>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</si>
  <si>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</si>
  <si>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</si>
  <si>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</si>
  <si>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</si>
  <si>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</si>
  <si>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</si>
  <si>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</si>
  <si>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</si>
  <si>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</si>
  <si>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</si>
  <si>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</si>
  <si>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</si>
  <si>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</si>
  <si>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</si>
  <si>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</si>
  <si>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</si>
  <si>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</si>
  <si>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</si>
  <si>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</si>
  <si>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</si>
  <si>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</si>
  <si>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</si>
  <si>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</si>
  <si>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</si>
  <si>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</si>
  <si>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</si>
  <si>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</si>
  <si>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</si>
  <si>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</si>
  <si>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</si>
  <si>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</si>
  <si>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</si>
  <si>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</si>
  <si>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</si>
  <si>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</si>
  <si>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</si>
  <si>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</si>
  <si>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</si>
  <si>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</si>
  <si>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</si>
  <si>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</si>
  <si>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</si>
  <si>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</si>
  <si>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</si>
  <si>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</si>
  <si>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</si>
  <si>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</si>
  <si>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</si>
  <si>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</si>
  <si>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</si>
  <si>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</si>
  <si>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</si>
  <si>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</si>
  <si>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</si>
  <si>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</si>
  <si>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</si>
  <si>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</si>
  <si>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</si>
  <si>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</si>
  <si>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</si>
  <si>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</si>
  <si>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</si>
  <si>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</si>
  <si>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</si>
  <si>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</si>
  <si>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</si>
  <si>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</si>
  <si>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</si>
  <si>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</si>
  <si>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</si>
  <si>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</si>
  <si>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</si>
  <si>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</si>
  <si>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</si>
  <si>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</si>
  <si>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</si>
  <si>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</si>
  <si>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</si>
  <si>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</si>
  <si>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</si>
  <si>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</si>
  <si>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</si>
  <si>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</si>
  <si>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</si>
  <si>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</si>
  <si>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</si>
  <si>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</si>
  <si>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</si>
  <si>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</si>
  <si>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</si>
  <si>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</si>
  <si>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</si>
  <si>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</si>
  <si>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</si>
  <si>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</si>
  <si>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</si>
  <si>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</si>
  <si>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</si>
  <si>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</si>
  <si>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</si>
  <si>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</si>
  <si>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</si>
  <si>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</si>
  <si>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</si>
  <si>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</si>
  <si>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</si>
  <si>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</si>
  <si>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</si>
  <si>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</si>
  <si>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</si>
  <si>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</si>
  <si>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</si>
  <si>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</si>
  <si>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</si>
  <si>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</si>
  <si>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</si>
  <si>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</si>
  <si>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</si>
  <si>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</si>
  <si>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</si>
  <si>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</si>
  <si>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</si>
  <si>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</si>
  <si>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</si>
  <si>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</si>
  <si>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</si>
  <si>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</si>
  <si>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</si>
  <si>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</si>
  <si>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</si>
  <si>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</si>
  <si>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</si>
  <si>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</si>
  <si>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</si>
  <si>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</si>
  <si>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</si>
  <si>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</si>
  <si>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</si>
  <si>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</si>
  <si>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</si>
  <si>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</si>
  <si>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</si>
  <si>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</si>
  <si>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</si>
  <si>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</si>
  <si>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</si>
  <si>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</si>
  <si>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</si>
  <si>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</si>
  <si>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</si>
  <si>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</si>
  <si>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</si>
  <si>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</si>
  <si>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</si>
  <si>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</si>
  <si>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</si>
  <si>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</si>
  <si>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</si>
  <si>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</si>
  <si>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</si>
  <si>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</si>
  <si>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</si>
  <si>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</si>
  <si>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</si>
  <si>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</si>
  <si>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</si>
  <si>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</si>
  <si>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</si>
  <si>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</si>
  <si>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</si>
  <si>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</si>
  <si>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</si>
  <si>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</si>
  <si>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</si>
  <si>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</si>
  <si>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</si>
  <si>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</si>
  <si>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</si>
  <si>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</si>
  <si>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</si>
  <si>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</si>
  <si>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</si>
  <si>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</si>
  <si>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</si>
  <si>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</si>
  <si>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</si>
  <si>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</si>
  <si>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</si>
  <si>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</si>
  <si>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</si>
  <si>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</si>
  <si>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</si>
  <si>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</si>
  <si>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</si>
  <si>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</si>
  <si>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</si>
  <si>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</si>
  <si>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</si>
  <si>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</si>
  <si>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</si>
  <si>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</si>
  <si>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</si>
  <si>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</si>
  <si>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</si>
  <si>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</si>
  <si>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</si>
  <si>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</si>
  <si>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</si>
  <si>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</si>
  <si>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</si>
  <si>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</si>
  <si>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</si>
  <si>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</si>
  <si>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</si>
  <si>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</si>
  <si>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</si>
  <si>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</si>
  <si>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</si>
  <si>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</si>
  <si>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</si>
  <si>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</si>
  <si>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</si>
  <si>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</si>
  <si>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</si>
  <si>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</si>
  <si>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</si>
  <si>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</si>
  <si>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</si>
  <si>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</si>
  <si>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</si>
  <si>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</si>
  <si>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</si>
  <si>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</si>
  <si>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</si>
  <si>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</si>
  <si>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</si>
  <si>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</si>
  <si>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</si>
  <si>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</si>
  <si>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</si>
  <si>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</si>
  <si>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</si>
  <si>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</si>
  <si>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</si>
  <si>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</si>
  <si>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</si>
  <si>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</si>
  <si>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</si>
  <si>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</si>
  <si>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</si>
  <si>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</si>
  <si>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</si>
  <si>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</si>
  <si>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</si>
  <si>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</si>
  <si>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</si>
  <si>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</si>
  <si>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</si>
  <si>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</si>
  <si>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</si>
  <si>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</si>
  <si>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</si>
  <si>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</si>
  <si>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</si>
  <si>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</si>
  <si>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</si>
  <si>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</si>
  <si>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</si>
  <si>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</si>
  <si>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</si>
  <si>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</si>
  <si>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</si>
  <si>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</si>
  <si>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</si>
  <si>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</si>
  <si>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</si>
  <si>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</si>
  <si>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</si>
  <si>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</si>
  <si>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</si>
  <si>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</si>
  <si>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</si>
  <si>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</si>
  <si>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</si>
  <si>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</si>
  <si>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</si>
  <si>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</si>
  <si>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</si>
  <si>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</si>
  <si>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</si>
  <si>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</si>
  <si>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</si>
  <si>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</si>
  <si>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</si>
  <si>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</si>
  <si>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</si>
  <si>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</si>
  <si>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</si>
  <si>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</si>
  <si>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</si>
  <si>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</si>
  <si>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</si>
  <si>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</si>
  <si>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</si>
  <si>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</si>
  <si>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</si>
  <si>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</si>
  <si>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</si>
  <si>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</si>
  <si>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</si>
  <si>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</si>
  <si>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</si>
  <si>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</si>
  <si>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</si>
  <si>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</si>
  <si>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</si>
  <si>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</si>
  <si>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</si>
  <si>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</si>
  <si>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</si>
  <si>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</si>
  <si>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</si>
  <si>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</si>
  <si>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</si>
  <si>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</si>
  <si>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</si>
  <si>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</si>
  <si>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</si>
  <si>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</si>
  <si>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</si>
  <si>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</si>
  <si>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</si>
  <si>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</si>
  <si>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</si>
  <si>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</si>
  <si>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</si>
  <si>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</si>
  <si>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</si>
  <si>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</si>
  <si>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</si>
  <si>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</si>
  <si>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</si>
  <si>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</si>
  <si>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</si>
  <si>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</si>
  <si>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</si>
  <si>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</si>
  <si>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</si>
  <si>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</si>
  <si>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</si>
  <si>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</si>
  <si>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</si>
  <si>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</si>
  <si>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</si>
  <si>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</si>
  <si>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</si>
  <si>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</si>
  <si>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</si>
  <si>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</si>
  <si>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</si>
  <si>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</si>
  <si>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</si>
  <si>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</si>
  <si>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</si>
  <si>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</si>
  <si>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</si>
  <si>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</si>
  <si>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</si>
  <si>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</si>
  <si>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</si>
  <si>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</si>
  <si>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</si>
  <si>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</si>
  <si>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</si>
  <si>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</si>
  <si>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</si>
  <si>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</si>
  <si>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</si>
  <si>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</si>
  <si>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</si>
  <si>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</si>
  <si>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</si>
  <si>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</si>
  <si>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</si>
  <si>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</si>
  <si>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</si>
  <si>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</si>
  <si>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</si>
  <si>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</si>
  <si>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</si>
  <si>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</si>
  <si>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</si>
  <si>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</si>
  <si>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</si>
  <si>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</si>
  <si>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</si>
  <si>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</si>
  <si>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</si>
  <si>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</si>
  <si>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</si>
  <si>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</si>
  <si>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</si>
  <si>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</si>
  <si>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</si>
  <si>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</si>
  <si>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</si>
  <si>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</si>
  <si>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</si>
  <si>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</si>
  <si>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</si>
  <si>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</si>
  <si>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</si>
  <si>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</si>
  <si>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</si>
  <si>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</si>
  <si>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</si>
  <si>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</si>
  <si>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</si>
  <si>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</si>
  <si>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</si>
  <si>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</si>
  <si>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</si>
  <si>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</si>
  <si>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</si>
  <si>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</si>
  <si>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</si>
  <si>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</si>
  <si>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</si>
  <si>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</si>
  <si>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</si>
  <si>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</si>
  <si>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</si>
  <si>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</si>
  <si>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</si>
  <si>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</si>
  <si>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</si>
  <si>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</si>
  <si>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</si>
  <si>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</si>
  <si>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</si>
  <si>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</si>
  <si>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</si>
  <si>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</si>
  <si>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</si>
  <si>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</si>
  <si>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</si>
  <si>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</si>
  <si>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</si>
  <si>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</si>
  <si>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</si>
  <si>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</si>
  <si>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</si>
  <si>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</si>
  <si>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</si>
  <si>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</si>
  <si>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</si>
  <si>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</si>
  <si>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</si>
  <si>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</si>
  <si>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</si>
  <si>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</si>
  <si>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</si>
  <si>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</si>
  <si>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</si>
  <si>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</si>
  <si>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</si>
  <si>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</si>
  <si>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</si>
  <si>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</si>
  <si>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</si>
  <si>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</si>
  <si>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</si>
  <si>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</si>
  <si>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</si>
  <si>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</si>
  <si>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</si>
  <si>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</si>
  <si>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</si>
  <si>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</si>
  <si>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</si>
  <si>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</si>
  <si>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</si>
  <si>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</si>
  <si>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</si>
  <si>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</si>
  <si>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</si>
  <si>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</si>
  <si>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</si>
  <si>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</si>
  <si>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</si>
  <si>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</si>
  <si>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</si>
  <si>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</si>
  <si>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</si>
  <si>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</si>
  <si>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</si>
  <si>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</si>
  <si>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</si>
  <si>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</si>
  <si>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</si>
  <si>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</si>
  <si>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</si>
  <si>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</si>
  <si>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</si>
  <si>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</si>
  <si>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</si>
  <si>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</si>
  <si>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</si>
  <si>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</si>
  <si>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</si>
  <si>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</si>
  <si>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</si>
  <si>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</si>
  <si>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</si>
  <si>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</si>
  <si>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</si>
  <si>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</si>
  <si>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</si>
  <si>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</si>
  <si>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</si>
  <si>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</si>
  <si>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</si>
  <si>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</si>
  <si>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</si>
  <si>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</si>
  <si>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</si>
  <si>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</si>
  <si>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</si>
  <si>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</si>
  <si>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</si>
  <si>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</si>
  <si>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</si>
  <si>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</si>
  <si>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</si>
  <si>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</si>
  <si>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</si>
  <si>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</si>
  <si>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</si>
  <si>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</si>
  <si>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</si>
  <si>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</si>
  <si>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</si>
  <si>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</si>
  <si>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</si>
  <si>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</si>
  <si>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</si>
  <si>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</si>
  <si>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</si>
  <si>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</si>
  <si>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</si>
  <si>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</si>
  <si>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</si>
  <si>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</si>
  <si>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</si>
  <si>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</si>
  <si>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</si>
  <si>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</si>
  <si>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</si>
  <si>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</si>
  <si>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</si>
  <si>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</si>
  <si>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</si>
  <si>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</si>
  <si>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</si>
  <si>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</si>
  <si>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</si>
  <si>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</si>
  <si>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</si>
  <si>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</si>
  <si>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</si>
  <si>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</si>
  <si>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</si>
  <si>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</si>
  <si>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</si>
  <si>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</si>
  <si>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</si>
  <si>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</si>
  <si>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</si>
  <si>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</si>
  <si>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</si>
  <si>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</si>
  <si>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</si>
  <si>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</si>
  <si>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</si>
  <si>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</si>
  <si>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</si>
  <si>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</si>
  <si>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</si>
  <si>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</si>
  <si>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</si>
  <si>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</si>
  <si>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</si>
  <si>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</si>
  <si>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</si>
  <si>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</si>
  <si>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</si>
  <si>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</si>
  <si>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</si>
  <si>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</si>
  <si>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</si>
  <si>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</si>
  <si>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</si>
  <si>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</si>
  <si>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</si>
  <si>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</si>
  <si>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</si>
  <si>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</si>
  <si>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</si>
  <si>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</si>
  <si>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</si>
  <si>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</si>
  <si>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</si>
  <si>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</si>
  <si>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</si>
  <si>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</si>
  <si>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</si>
  <si>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</si>
  <si>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</si>
  <si>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</si>
  <si>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</si>
  <si>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</si>
  <si>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</si>
  <si>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</si>
  <si>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</si>
  <si>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</si>
  <si>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</si>
  <si>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</si>
  <si>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</si>
  <si>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</si>
  <si>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</si>
  <si>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</si>
  <si>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</si>
  <si>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</si>
  <si>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</si>
  <si>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</si>
  <si>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</si>
  <si>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</si>
  <si>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</si>
  <si>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</si>
  <si>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</si>
  <si>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</si>
  <si>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</si>
  <si>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</si>
  <si>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</si>
  <si>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</si>
  <si>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</si>
  <si>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</si>
  <si>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</si>
  <si>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</si>
  <si>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</si>
  <si>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</si>
  <si>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</si>
  <si>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</si>
  <si>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</si>
  <si>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</si>
  <si>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</si>
  <si>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</si>
  <si>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</si>
  <si>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</si>
  <si>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</si>
  <si>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</si>
  <si>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</si>
  <si>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</si>
  <si>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</si>
  <si>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</si>
  <si>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</si>
  <si>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</si>
  <si>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</si>
  <si>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</si>
  <si>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</si>
  <si>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</si>
  <si>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</si>
  <si>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</si>
  <si>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</si>
  <si>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</si>
  <si>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</si>
  <si>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</si>
  <si>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</si>
  <si>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</si>
  <si>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</si>
  <si>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</si>
  <si>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</si>
  <si>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</si>
  <si>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</si>
  <si>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</si>
  <si>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</si>
  <si>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</si>
  <si>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</si>
  <si>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</si>
  <si>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</si>
  <si>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</si>
  <si>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</si>
  <si>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</si>
  <si>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</si>
  <si>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</si>
  <si>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</si>
  <si>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</si>
  <si>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</si>
  <si>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</si>
  <si>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</si>
  <si>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</si>
  <si>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</si>
  <si>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</si>
  <si>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</si>
  <si>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</si>
  <si>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</si>
  <si>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</si>
  <si>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</si>
  <si>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</si>
  <si>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</si>
  <si>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</si>
  <si>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</si>
  <si>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</si>
  <si>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</si>
  <si>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</si>
  <si>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</si>
  <si>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</si>
  <si>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</si>
  <si>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</si>
  <si>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</si>
  <si>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</si>
  <si>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</si>
  <si>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</si>
  <si>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</si>
  <si>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</si>
  <si>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</si>
  <si>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</si>
  <si>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</si>
  <si>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</si>
  <si>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</si>
  <si>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</si>
  <si>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</si>
  <si>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</si>
  <si>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</si>
  <si>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</si>
  <si>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</si>
  <si>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</si>
  <si>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</si>
  <si>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</si>
  <si>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</si>
  <si>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</si>
  <si>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</si>
  <si>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</si>
  <si>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</si>
  <si>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</si>
  <si>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</si>
  <si>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</si>
  <si>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</si>
  <si>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</si>
  <si>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</si>
  <si>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</si>
  <si>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</si>
  <si>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</si>
  <si>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</si>
  <si>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</si>
  <si>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</si>
  <si>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</si>
  <si>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</si>
  <si>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</si>
  <si>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</si>
  <si>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</si>
  <si>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</si>
  <si>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</si>
  <si>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</si>
  <si>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</si>
  <si>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</si>
  <si>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</si>
  <si>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</si>
  <si>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</si>
  <si>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</si>
  <si>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</si>
  <si>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</si>
  <si>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</si>
  <si>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</si>
  <si>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</si>
  <si>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</si>
  <si>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</si>
  <si>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</si>
  <si>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</si>
  <si>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</si>
  <si>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</si>
  <si>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</si>
  <si>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</si>
  <si>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</si>
  <si>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</si>
  <si>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</si>
  <si>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</si>
  <si>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</si>
  <si>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</si>
  <si>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</si>
  <si>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</si>
  <si>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</si>
  <si>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</si>
  <si>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</si>
  <si>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</si>
  <si>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</si>
  <si>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</si>
  <si>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</si>
  <si>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</si>
  <si>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</si>
  <si>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</si>
  <si>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</si>
  <si>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</si>
  <si>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</si>
  <si>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</si>
  <si>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</si>
  <si>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</si>
  <si>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</si>
  <si>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</si>
  <si>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</si>
  <si>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</si>
  <si>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</si>
  <si>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</si>
  <si>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</si>
  <si>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</si>
  <si>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</si>
  <si>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</si>
  <si>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</si>
  <si>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</si>
  <si>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</si>
  <si>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</si>
  <si>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</si>
  <si>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</si>
  <si>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</si>
  <si>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</si>
  <si>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</si>
  <si>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</si>
  <si>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</si>
  <si>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</si>
  <si>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</si>
  <si>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</si>
  <si>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</si>
  <si>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</si>
  <si>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</si>
  <si>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</si>
  <si>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</si>
  <si>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</si>
  <si>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</si>
  <si>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</si>
  <si>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</si>
  <si>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</si>
  <si>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</si>
  <si>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</si>
  <si>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</si>
  <si>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</si>
  <si>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</si>
  <si>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</si>
  <si>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</si>
  <si>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</si>
  <si>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</si>
  <si>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</si>
  <si>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</si>
  <si>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</si>
  <si>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</si>
  <si>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</si>
  <si>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</si>
  <si>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</si>
  <si>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</si>
  <si>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</si>
  <si>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</si>
  <si>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</si>
  <si>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</si>
  <si>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</si>
  <si>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</si>
  <si>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</si>
  <si>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</si>
  <si>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</si>
  <si>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</si>
  <si>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</si>
  <si>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</si>
  <si>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</si>
  <si>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</si>
  <si>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</si>
  <si>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</si>
  <si>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</si>
  <si>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</si>
  <si>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</si>
  <si>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</si>
  <si>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</si>
  <si>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</si>
  <si>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</si>
  <si>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</si>
  <si>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</si>
  <si>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</si>
  <si>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</si>
  <si>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</si>
  <si>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</si>
  <si>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</si>
  <si>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</si>
  <si>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</si>
  <si>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</si>
  <si>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</si>
  <si>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</si>
  <si>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</si>
  <si>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</si>
  <si>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</si>
  <si>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</si>
  <si>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</si>
  <si>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</si>
  <si>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</si>
  <si>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</si>
  <si>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</si>
  <si>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</si>
  <si>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</si>
  <si>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</si>
  <si>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</si>
  <si>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</si>
  <si>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</si>
  <si>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</si>
  <si>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</si>
  <si>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</si>
  <si>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</si>
  <si>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</si>
  <si>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</si>
  <si>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</si>
  <si>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</si>
  <si>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</si>
  <si>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</si>
  <si>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</si>
  <si>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</si>
  <si>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</si>
  <si>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</si>
  <si>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</si>
  <si>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</si>
  <si>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</si>
  <si>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</si>
  <si>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</si>
  <si>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</si>
  <si>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</si>
  <si>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</si>
  <si>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</si>
  <si>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</si>
  <si>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</si>
  <si>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</si>
  <si>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</si>
  <si>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</si>
  <si>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</si>
  <si>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</si>
  <si>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</si>
  <si>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</si>
  <si>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</si>
  <si>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</si>
  <si>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</si>
  <si>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</si>
  <si>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</si>
  <si>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</si>
  <si>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</si>
  <si>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</si>
  <si>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</si>
  <si>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</si>
  <si>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</si>
  <si>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</si>
  <si>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</si>
  <si>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</si>
  <si>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</si>
  <si>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</si>
  <si>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</si>
  <si>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</si>
  <si>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</si>
  <si>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</si>
  <si>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</si>
  <si>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</si>
  <si>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</si>
  <si>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</si>
  <si>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</si>
  <si>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</si>
  <si>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</si>
  <si>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</si>
  <si>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</si>
  <si>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</si>
  <si>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</si>
  <si>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</si>
  <si>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</si>
  <si>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</si>
  <si>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</si>
  <si>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</si>
  <si>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</si>
  <si>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</si>
  <si>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</si>
  <si>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</si>
  <si>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</si>
  <si>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</si>
  <si>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</si>
  <si>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</si>
  <si>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</si>
  <si>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</si>
  <si>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</si>
  <si>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</si>
  <si>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</si>
  <si>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</si>
  <si>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</si>
  <si>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</si>
  <si>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</si>
  <si>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</si>
  <si>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</si>
  <si>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</si>
  <si>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</si>
  <si>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</si>
  <si>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</si>
  <si>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</si>
  <si>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</si>
  <si>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</si>
  <si>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</si>
  <si>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</si>
  <si>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</si>
  <si>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</si>
  <si>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</si>
  <si>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</si>
  <si>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</si>
  <si>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</si>
  <si>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</si>
  <si>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</si>
  <si>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</si>
  <si>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</si>
  <si>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</si>
  <si>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</si>
  <si>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</si>
  <si>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</si>
  <si>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</si>
  <si>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</si>
  <si>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</si>
  <si>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</si>
  <si>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</si>
  <si>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</si>
  <si>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</si>
  <si>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</si>
  <si>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</si>
  <si>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</si>
  <si>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</si>
  <si>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</si>
  <si>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</si>
  <si>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</si>
  <si>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</si>
  <si>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</si>
  <si>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</si>
  <si>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</si>
  <si>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</si>
  <si>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</si>
  <si>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</si>
  <si>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</si>
  <si>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</si>
  <si>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</si>
  <si>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</si>
  <si>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</si>
  <si>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</si>
  <si>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</si>
  <si>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</si>
  <si>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</si>
  <si>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</si>
  <si>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</si>
  <si>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</si>
  <si>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</si>
  <si>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</si>
  <si>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</si>
  <si>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</si>
  <si>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</si>
  <si>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</si>
  <si>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</si>
  <si>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</si>
  <si>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</si>
  <si>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</si>
  <si>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</si>
  <si>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</si>
  <si>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</si>
  <si>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</si>
  <si>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</si>
  <si>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</si>
  <si>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</si>
  <si>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</si>
  <si>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</si>
  <si>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</si>
  <si>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</si>
  <si>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</si>
  <si>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</si>
  <si>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</si>
  <si>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</si>
  <si>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</si>
  <si>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</si>
  <si>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</si>
  <si>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</si>
  <si>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</si>
  <si>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</si>
  <si>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</si>
  <si>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</si>
  <si>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</si>
  <si>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</si>
  <si>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</si>
  <si>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</si>
  <si>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</si>
  <si>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</si>
  <si>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</si>
  <si>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</si>
  <si>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</si>
  <si>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</si>
  <si>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</si>
  <si>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</si>
  <si>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</si>
  <si>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</si>
  <si>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</si>
  <si>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</si>
  <si>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</si>
  <si>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</si>
  <si>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</si>
  <si>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</si>
  <si>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</si>
  <si>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</si>
  <si>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</si>
  <si>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</si>
  <si>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</si>
  <si>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</si>
  <si>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</si>
  <si>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</si>
  <si>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</si>
  <si>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</si>
  <si>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</si>
  <si>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</si>
  <si>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</si>
  <si>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</si>
  <si>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</si>
  <si>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</si>
  <si>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</si>
  <si>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</si>
  <si>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</si>
  <si>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</si>
  <si>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</si>
  <si>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</si>
  <si>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</si>
  <si>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</si>
  <si>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</si>
  <si>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</si>
  <si>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</si>
  <si>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</si>
  <si>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</si>
  <si>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</si>
  <si>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</si>
  <si>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</si>
  <si>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</si>
  <si>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</si>
  <si>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</si>
  <si>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</si>
  <si>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</si>
  <si>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</si>
  <si>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</si>
  <si>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</si>
  <si>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</si>
  <si>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</si>
  <si>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</si>
  <si>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</si>
  <si>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</si>
  <si>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</si>
  <si>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</si>
  <si>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</si>
  <si>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</si>
  <si>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</si>
  <si>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</si>
  <si>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</si>
  <si>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</si>
  <si>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</si>
  <si>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</si>
  <si>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</si>
  <si>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</si>
  <si>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</si>
  <si>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</si>
  <si>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</si>
  <si>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</si>
  <si>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</si>
  <si>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</si>
  <si>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</si>
  <si>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</si>
  <si>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</si>
  <si>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</si>
  <si>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</si>
  <si>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</si>
  <si>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</si>
  <si>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</si>
  <si>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</si>
  <si>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</si>
  <si>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</si>
  <si>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</si>
  <si>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</si>
  <si>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</si>
  <si>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</si>
  <si>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</si>
  <si>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</si>
  <si>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</si>
  <si>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</si>
  <si>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</si>
  <si>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</si>
  <si>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</si>
  <si>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</si>
  <si>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</si>
  <si>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</si>
  <si>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</si>
  <si>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</si>
  <si>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</si>
  <si>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</si>
  <si>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</si>
  <si>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</si>
  <si>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</si>
  <si>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</si>
  <si>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</si>
  <si>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</si>
  <si>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</si>
  <si>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</si>
  <si>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</si>
  <si>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</si>
  <si>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</si>
  <si>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</si>
  <si>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</si>
  <si>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</si>
  <si>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</si>
  <si>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</si>
  <si>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</si>
  <si>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</si>
  <si>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</si>
  <si>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</si>
  <si>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</si>
  <si>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</si>
  <si>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</si>
  <si>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</si>
  <si>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</si>
  <si>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</si>
  <si>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</si>
  <si>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</si>
  <si>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</si>
  <si>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</si>
  <si>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</si>
  <si>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</si>
  <si>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</si>
  <si>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</si>
  <si>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</si>
  <si>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</si>
  <si>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</si>
  <si>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</si>
  <si>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</si>
  <si>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</si>
  <si>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</si>
  <si>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</si>
  <si>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</si>
  <si>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</si>
  <si>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</si>
  <si>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</si>
  <si>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</si>
  <si>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</si>
  <si>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</si>
  <si>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</si>
  <si>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</si>
  <si>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</si>
  <si>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</si>
  <si>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</si>
  <si>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</si>
  <si>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</si>
  <si>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</si>
  <si>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</si>
  <si>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</si>
  <si>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</si>
  <si>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</si>
  <si>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</si>
  <si>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</si>
  <si>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</si>
  <si>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</si>
  <si>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</si>
  <si>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</si>
  <si>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</si>
  <si>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</si>
  <si>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</si>
  <si>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</si>
  <si>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</si>
  <si>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</si>
  <si>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</si>
  <si>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</si>
  <si>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</si>
  <si>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</si>
  <si>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</si>
  <si>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</si>
  <si>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</si>
  <si>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</si>
  <si>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</si>
  <si>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</si>
  <si>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</si>
  <si>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</si>
  <si>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</si>
  <si>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</si>
  <si>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</si>
  <si>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</si>
  <si>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</si>
  <si>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</si>
  <si>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</si>
  <si>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</si>
  <si>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</si>
  <si>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</si>
  <si>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</si>
  <si>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</si>
  <si>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</si>
  <si>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</si>
  <si>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</si>
  <si>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</si>
  <si>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</si>
  <si>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</si>
  <si>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</si>
  <si>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</si>
  <si>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</si>
  <si>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</si>
  <si>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</si>
  <si>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</si>
  <si>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</si>
  <si>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</si>
  <si>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</si>
  <si>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</si>
  <si>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</si>
  <si>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</si>
  <si>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</si>
  <si>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</si>
  <si>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</si>
  <si>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</si>
  <si>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</si>
  <si>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</si>
  <si>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</si>
  <si>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</si>
  <si>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</si>
  <si>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</si>
  <si>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</si>
  <si>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</si>
  <si>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</si>
  <si>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</si>
  <si>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</si>
  <si>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</si>
  <si>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</si>
  <si>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</si>
  <si>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</si>
  <si>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</si>
  <si>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</si>
  <si>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</si>
  <si>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</si>
  <si>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</si>
  <si>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</si>
  <si>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</si>
  <si>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</si>
  <si>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</si>
  <si>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</si>
  <si>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</si>
  <si>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</si>
  <si>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</si>
  <si>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</si>
  <si>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</si>
  <si>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</si>
  <si>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</si>
  <si>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</si>
  <si>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</si>
  <si>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</si>
  <si>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</si>
  <si>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</si>
  <si>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</si>
  <si>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</si>
  <si>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</si>
  <si>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</si>
  <si>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</si>
  <si>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</si>
  <si>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</si>
  <si>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</si>
  <si>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</si>
  <si>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</si>
  <si>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</si>
  <si>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</si>
  <si>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</si>
  <si>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</si>
  <si>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</si>
  <si>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</si>
  <si>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</si>
  <si>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</si>
  <si>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</si>
  <si>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</si>
  <si>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</si>
  <si>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</si>
  <si>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</si>
  <si>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</si>
  <si>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</si>
  <si>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</si>
  <si>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</si>
  <si>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</si>
  <si>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</si>
  <si>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</si>
  <si>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</si>
  <si>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</si>
  <si>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</si>
  <si>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</si>
  <si>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</si>
  <si>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</si>
  <si>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</si>
  <si>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</si>
  <si>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</si>
  <si>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</si>
  <si>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</si>
  <si>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</si>
  <si>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</si>
  <si>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</si>
  <si>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</si>
  <si>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</si>
  <si>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</si>
  <si>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</si>
  <si>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</si>
  <si>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</si>
  <si>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</si>
  <si>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</si>
  <si>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</si>
  <si>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</si>
  <si>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</si>
  <si>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</si>
  <si>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</si>
  <si>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</si>
  <si>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</si>
  <si>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</si>
  <si>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</si>
  <si>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</si>
  <si>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</si>
  <si>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</si>
  <si>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</si>
  <si>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</si>
  <si>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</si>
  <si>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</si>
  <si>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</si>
  <si>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</si>
  <si>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</si>
  <si>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</si>
  <si>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</si>
  <si>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</si>
  <si>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</si>
  <si>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</si>
  <si>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</si>
  <si>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</si>
  <si>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</si>
  <si>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</si>
  <si>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</si>
  <si>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</si>
  <si>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</si>
  <si>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</si>
  <si>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</si>
  <si>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</si>
  <si>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</si>
  <si>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</si>
  <si>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</si>
  <si>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</si>
  <si>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</si>
  <si>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</si>
  <si>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</si>
  <si>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</si>
  <si>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</si>
  <si>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</si>
  <si>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</si>
  <si>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</si>
  <si>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</si>
  <si>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</si>
  <si>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</si>
  <si>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</si>
  <si>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</si>
  <si>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</si>
  <si>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</si>
  <si>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</si>
  <si>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</si>
  <si>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</si>
  <si>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</si>
  <si>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</si>
  <si>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</si>
  <si>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</si>
  <si>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</si>
  <si>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</si>
  <si>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</si>
  <si>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</si>
  <si>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</si>
  <si>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</si>
  <si>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</si>
  <si>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</si>
  <si>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</si>
  <si>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</si>
  <si>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</si>
  <si>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</si>
  <si>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</si>
  <si>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</si>
  <si>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</si>
  <si>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</si>
  <si>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</si>
  <si>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</si>
  <si>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</si>
  <si>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</si>
  <si>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</si>
  <si>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</si>
  <si>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</si>
  <si>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</si>
  <si>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</si>
  <si>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</si>
  <si>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</si>
  <si>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</si>
  <si>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</si>
  <si>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</si>
  <si>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</si>
  <si>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</si>
  <si>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</si>
  <si>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</si>
  <si>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</si>
  <si>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</si>
  <si>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</si>
  <si>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</si>
  <si>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</si>
  <si>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</si>
  <si>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</si>
  <si>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</si>
  <si>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</si>
  <si>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</si>
  <si>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</si>
  <si>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</si>
  <si>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</si>
  <si>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</si>
  <si>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</si>
  <si>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</si>
  <si>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</si>
  <si>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</si>
  <si>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</si>
  <si>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</si>
  <si>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</si>
  <si>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</si>
  <si>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</si>
  <si>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</si>
  <si>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</si>
  <si>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</si>
  <si>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</si>
  <si>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</si>
  <si>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</si>
  <si>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</si>
  <si>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</si>
  <si>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</si>
  <si>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</si>
  <si>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</si>
  <si>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</si>
  <si>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</si>
  <si>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</si>
  <si>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</si>
  <si>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</si>
  <si>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</si>
  <si>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</si>
  <si>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</si>
  <si>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</si>
  <si>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</si>
  <si>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</si>
  <si>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</si>
  <si>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</si>
  <si>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</si>
  <si>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</si>
  <si>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</si>
  <si>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</si>
  <si>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</si>
  <si>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</si>
  <si>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</si>
  <si>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</si>
  <si>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</si>
  <si>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</si>
  <si>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</si>
  <si>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</si>
  <si>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</si>
  <si>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</si>
  <si>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</si>
  <si>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</si>
  <si>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</si>
  <si>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</si>
  <si>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</si>
  <si>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</si>
  <si>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</si>
  <si>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</si>
  <si>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</si>
  <si>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</si>
  <si>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</si>
  <si>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</si>
  <si>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</si>
  <si>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</si>
  <si>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</si>
  <si>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</si>
  <si>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</si>
  <si>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</si>
  <si>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</si>
  <si>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</si>
  <si>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</si>
  <si>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</si>
  <si>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</si>
  <si>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</si>
  <si>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</si>
  <si>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</si>
  <si>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</si>
  <si>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</si>
  <si>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</si>
  <si>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</si>
  <si>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</si>
  <si>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</si>
  <si>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</si>
  <si>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</si>
  <si>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</si>
  <si>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</si>
  <si>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</si>
  <si>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</si>
  <si>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</si>
  <si>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</si>
  <si>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</si>
  <si>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</si>
  <si>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</si>
  <si>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</si>
  <si>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</si>
  <si>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</si>
  <si>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</si>
  <si>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</si>
  <si>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</si>
  <si>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</si>
  <si>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</si>
  <si>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</si>
  <si>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</si>
  <si>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</si>
  <si>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</si>
  <si>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</si>
  <si>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</si>
  <si>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</si>
  <si>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</si>
  <si>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</si>
  <si>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</si>
  <si>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</si>
  <si>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</si>
  <si>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</si>
  <si>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</si>
  <si>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</si>
  <si>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</si>
  <si>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</si>
  <si>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</si>
  <si>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</si>
  <si>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</si>
  <si>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</si>
  <si>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</si>
  <si>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</si>
  <si>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</si>
  <si>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</si>
  <si>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</si>
  <si>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</si>
  <si>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</si>
  <si>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</si>
  <si>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</si>
  <si>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</si>
  <si>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</si>
  <si>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</si>
  <si>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</si>
  <si>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</si>
  <si>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</si>
  <si>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</si>
  <si>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</si>
  <si>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</si>
  <si>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</si>
  <si>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</si>
  <si>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</si>
  <si>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</si>
  <si>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</si>
  <si>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</si>
  <si>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</si>
  <si>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</si>
  <si>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</si>
  <si>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</si>
  <si>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</si>
  <si>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</si>
  <si>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</si>
  <si>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</si>
  <si>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</si>
  <si>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</si>
  <si>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</si>
  <si>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</si>
  <si>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</si>
  <si>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</si>
  <si>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</si>
  <si>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</si>
  <si>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</si>
  <si>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</si>
  <si>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</si>
  <si>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</si>
  <si>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</si>
  <si>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</si>
  <si>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</si>
  <si>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</si>
  <si>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</si>
  <si>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</si>
  <si>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</si>
  <si>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</si>
  <si>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</si>
  <si>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</si>
  <si>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</si>
  <si>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</si>
  <si>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</si>
  <si>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</si>
  <si>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</si>
  <si>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</si>
  <si>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</si>
  <si>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</si>
  <si>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</si>
  <si>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</si>
  <si>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</si>
  <si>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</si>
  <si>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</si>
  <si>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</si>
  <si>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</si>
  <si>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</si>
  <si>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</si>
  <si>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</si>
  <si>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</si>
  <si>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</si>
  <si>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</si>
  <si>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</si>
  <si>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</si>
  <si>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</si>
  <si>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</si>
  <si>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</si>
  <si>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</si>
  <si>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</si>
  <si>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</si>
  <si>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</si>
  <si>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</si>
  <si>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</si>
  <si>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</si>
  <si>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</si>
  <si>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</si>
  <si>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</si>
  <si>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</si>
  <si>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</si>
  <si>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</si>
  <si>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</si>
  <si>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</si>
  <si>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</si>
  <si>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</si>
  <si>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</si>
  <si>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</si>
  <si>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</si>
  <si>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</si>
  <si>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</si>
  <si>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</si>
  <si>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</si>
  <si>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</si>
  <si>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</si>
  <si>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</si>
  <si>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</si>
  <si>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</si>
  <si>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</si>
  <si>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</si>
  <si>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</si>
  <si>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</si>
  <si>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</si>
  <si>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</si>
  <si>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</si>
  <si>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</si>
  <si>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</si>
  <si>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</si>
  <si>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</si>
  <si>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</si>
  <si>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</si>
  <si>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</si>
  <si>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</si>
  <si>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</si>
  <si>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</si>
  <si>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</si>
  <si>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</si>
  <si>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</si>
  <si>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</si>
  <si>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</si>
  <si>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</si>
  <si>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</si>
  <si>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</si>
  <si>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</si>
  <si>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</si>
  <si>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</si>
  <si>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</si>
  <si>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</si>
  <si>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</si>
  <si>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</si>
  <si>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</si>
  <si>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</si>
  <si>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</si>
  <si>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</si>
  <si>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</si>
  <si>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</si>
  <si>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</si>
  <si>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</si>
  <si>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</si>
  <si>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</si>
  <si>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</si>
  <si>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</si>
  <si>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</si>
  <si>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</si>
  <si>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</si>
  <si>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</si>
  <si>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</si>
  <si>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</si>
  <si>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</si>
  <si>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</si>
  <si>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</si>
  <si>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</si>
  <si>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</si>
  <si>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</si>
  <si>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</si>
  <si>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</si>
  <si>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</si>
  <si>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</si>
  <si>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</si>
  <si>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</si>
  <si>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</si>
  <si>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</si>
  <si>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</si>
  <si>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</si>
  <si>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</si>
  <si>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</si>
  <si>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</si>
  <si>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</si>
  <si>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</si>
  <si>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</si>
  <si>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</si>
  <si>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</si>
  <si>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</si>
  <si>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</si>
  <si>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</si>
  <si>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</si>
  <si>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</si>
  <si>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</si>
  <si>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</si>
  <si>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</si>
  <si>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</si>
  <si>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</si>
  <si>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</si>
  <si>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</si>
  <si>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</si>
  <si>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</si>
  <si>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</si>
  <si>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</si>
  <si>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</si>
  <si>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</si>
  <si>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</si>
  <si>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</si>
  <si>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</si>
  <si>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</si>
  <si>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</si>
  <si>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</si>
  <si>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</si>
  <si>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</si>
  <si>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</si>
  <si>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</si>
  <si>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</si>
  <si>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</si>
  <si>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</si>
  <si>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</si>
  <si>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</si>
  <si>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</si>
  <si>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</si>
  <si>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</si>
  <si>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</si>
  <si>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</si>
  <si>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</si>
  <si>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</si>
  <si>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</si>
  <si>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</si>
  <si>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</si>
  <si>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</si>
  <si>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</si>
  <si>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</si>
  <si>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</si>
  <si>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</si>
  <si>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</si>
  <si>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</si>
  <si>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</si>
  <si>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</si>
  <si>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</si>
  <si>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</si>
  <si>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</si>
  <si>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</si>
  <si>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</si>
  <si>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</si>
  <si>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</si>
  <si>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</si>
  <si>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</si>
  <si>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</si>
  <si>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</si>
  <si>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</si>
  <si>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</si>
  <si>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</si>
  <si>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</si>
  <si>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</si>
  <si>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</si>
  <si>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</si>
  <si>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</si>
  <si>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</si>
  <si>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</si>
  <si>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</si>
  <si>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</si>
  <si>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</si>
  <si>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</si>
  <si>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</si>
  <si>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</si>
  <si>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</si>
  <si>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</si>
  <si>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</si>
  <si>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</si>
  <si>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</si>
  <si>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</si>
  <si>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</si>
  <si>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</si>
  <si>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</si>
  <si>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</si>
  <si>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</si>
  <si>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</si>
  <si>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</si>
  <si>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</si>
  <si>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</si>
  <si>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</si>
  <si>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</si>
  <si>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</si>
  <si>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</si>
  <si>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</si>
  <si>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</si>
  <si>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</si>
  <si>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</si>
  <si>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</si>
  <si>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</si>
  <si>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</si>
  <si>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</si>
  <si>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</si>
  <si>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</si>
  <si>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</si>
  <si>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</si>
  <si>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</si>
  <si>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</si>
  <si>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</si>
  <si>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</si>
  <si>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</si>
  <si>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</si>
  <si>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</si>
  <si>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</si>
  <si>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</si>
  <si>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</si>
  <si>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</si>
  <si>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</si>
  <si>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</si>
  <si>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</si>
  <si>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</si>
  <si>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</si>
  <si>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</si>
  <si>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</si>
  <si>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</si>
  <si>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</si>
  <si>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</si>
  <si>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</si>
  <si>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</si>
  <si>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</si>
  <si>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</si>
  <si>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</si>
  <si>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</si>
  <si>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</si>
  <si>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</si>
  <si>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</si>
  <si>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</si>
  <si>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</si>
  <si>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</si>
  <si>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</si>
  <si>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</si>
  <si>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</si>
  <si>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</si>
  <si>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</si>
  <si>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</si>
  <si>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</si>
  <si>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</si>
  <si>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</si>
  <si>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</si>
  <si>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</si>
  <si>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</si>
  <si>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</si>
  <si>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</si>
  <si>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</si>
  <si>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</si>
  <si>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</si>
  <si>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</si>
  <si>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</si>
  <si>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</si>
  <si>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</si>
  <si>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</si>
  <si>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</si>
  <si>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</si>
  <si>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</si>
  <si>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</si>
  <si>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</si>
  <si>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</si>
  <si>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</si>
  <si>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</si>
  <si>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</si>
  <si>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</si>
  <si>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</si>
  <si>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</si>
  <si>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</si>
  <si>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</si>
  <si>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</si>
  <si>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</si>
  <si>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</si>
  <si>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</si>
  <si>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</si>
  <si>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</si>
  <si>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</si>
  <si>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</si>
  <si>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</si>
  <si>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</si>
  <si>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</si>
  <si>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</si>
  <si>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</si>
  <si>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</si>
  <si>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</si>
  <si>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</si>
  <si>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</si>
  <si>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</si>
  <si>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</si>
  <si>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</si>
  <si>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</si>
  <si>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</si>
  <si>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</si>
  <si>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</si>
  <si>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</si>
  <si>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</si>
  <si>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</si>
  <si>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</si>
  <si>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</si>
  <si>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</si>
  <si>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</si>
  <si>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</si>
  <si>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</si>
  <si>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</si>
  <si>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</si>
  <si>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</si>
  <si>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</si>
  <si>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</si>
  <si>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</si>
  <si>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</si>
  <si>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</si>
  <si>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</si>
  <si>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</si>
  <si>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</si>
  <si>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</si>
  <si>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</si>
  <si>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</si>
  <si>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</si>
  <si>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</si>
  <si>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</si>
  <si>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</si>
  <si>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</si>
  <si>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</si>
  <si>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</si>
  <si>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</si>
  <si>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</si>
  <si>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</si>
  <si>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</si>
  <si>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</si>
  <si>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</si>
  <si>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</si>
  <si>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</si>
  <si>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</si>
  <si>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</si>
  <si>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</si>
  <si>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</si>
  <si>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</si>
  <si>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</si>
  <si>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</si>
  <si>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</si>
  <si>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</si>
  <si>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</si>
  <si>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</si>
  <si>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</si>
  <si>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</si>
  <si>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</si>
  <si>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</si>
  <si>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</si>
  <si>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</si>
  <si>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</si>
  <si>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</si>
  <si>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</si>
  <si>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</si>
  <si>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</si>
  <si>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</si>
  <si>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</si>
  <si>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</si>
  <si>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</si>
  <si>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</si>
  <si>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</si>
  <si>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</si>
  <si>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</si>
  <si>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</si>
  <si>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</si>
  <si>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</si>
  <si>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</si>
  <si>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</si>
  <si>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</si>
  <si>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</si>
  <si>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</si>
  <si>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</si>
  <si>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</si>
  <si>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</si>
  <si>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</si>
  <si>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</si>
  <si>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</si>
  <si>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</si>
  <si>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</si>
  <si>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</si>
  <si>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</si>
  <si>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</si>
  <si>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</si>
  <si>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</si>
  <si>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</si>
  <si>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</si>
  <si>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</si>
  <si>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</si>
  <si>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</si>
  <si>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</si>
  <si>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</si>
  <si>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</si>
  <si>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</si>
  <si>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</si>
  <si>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</si>
  <si>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</si>
  <si>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</si>
  <si>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</si>
  <si>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</si>
  <si>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</si>
  <si>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</si>
  <si>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</si>
  <si>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</si>
  <si>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</si>
  <si>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</si>
  <si>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</si>
  <si>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</si>
  <si>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</si>
  <si>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</si>
  <si>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</si>
  <si>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</si>
  <si>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</si>
  <si>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</si>
  <si>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</si>
  <si>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</si>
  <si>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</si>
  <si>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</si>
  <si>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</si>
  <si>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</si>
  <si>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</si>
  <si>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</si>
  <si>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</si>
  <si>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</si>
  <si>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</si>
  <si>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</si>
  <si>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</si>
  <si>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</si>
  <si>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</si>
  <si>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</si>
  <si>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</si>
  <si>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</si>
  <si>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</si>
  <si>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</si>
  <si>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</si>
  <si>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</si>
  <si>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</si>
  <si>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</si>
  <si>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</si>
  <si>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</si>
  <si>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</si>
  <si>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</si>
  <si>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</si>
  <si>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</si>
  <si>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</si>
  <si>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</si>
  <si>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</si>
  <si>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</si>
  <si>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</si>
  <si>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</si>
  <si>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</si>
  <si>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</si>
  <si>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</si>
  <si>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</si>
  <si>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</si>
  <si>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</si>
  <si>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</si>
  <si>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</si>
  <si>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</si>
  <si>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</si>
  <si>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</si>
  <si>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</si>
  <si>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</si>
  <si>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</si>
  <si>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</si>
  <si>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</si>
  <si>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</si>
  <si>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</si>
  <si>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</si>
  <si>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</si>
  <si>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</si>
  <si>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</si>
  <si>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</si>
  <si>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</si>
  <si>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</si>
  <si>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</si>
  <si>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</si>
  <si>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</si>
  <si>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</si>
  <si>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</si>
  <si>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</si>
  <si>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</si>
  <si>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</si>
  <si>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</si>
  <si>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</si>
  <si>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</si>
  <si>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</si>
  <si>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</si>
  <si>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</si>
  <si>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</si>
  <si>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</si>
  <si>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</si>
  <si>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</si>
  <si>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</si>
  <si>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</si>
  <si>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</si>
  <si>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</si>
  <si>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</si>
  <si>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</si>
  <si>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</si>
  <si>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</si>
  <si>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</si>
  <si>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</si>
  <si>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</si>
  <si>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</si>
  <si>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</si>
  <si>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</si>
  <si>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</si>
  <si>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</si>
  <si>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</si>
  <si>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</si>
  <si>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</si>
  <si>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</si>
  <si>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</si>
  <si>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</si>
  <si>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</si>
  <si>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</si>
  <si>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</si>
  <si>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</si>
  <si>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</si>
  <si>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</si>
  <si>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</si>
  <si>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</si>
  <si>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</si>
  <si>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</si>
  <si>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</si>
  <si>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</si>
  <si>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</si>
  <si>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</si>
  <si>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</si>
  <si>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</si>
  <si>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</si>
  <si>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</si>
  <si>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</si>
  <si>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</si>
  <si>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</si>
  <si>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</si>
  <si>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</si>
  <si>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</si>
  <si>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</si>
  <si>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</si>
  <si>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</si>
  <si>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</si>
  <si>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</si>
  <si>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</si>
  <si>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</si>
  <si>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</si>
  <si>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</si>
  <si>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</si>
  <si>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</si>
  <si>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</si>
  <si>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</si>
  <si>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</si>
  <si>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</si>
  <si>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</si>
  <si>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</si>
  <si>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</si>
  <si>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</si>
  <si>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</si>
  <si>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</si>
  <si>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</si>
  <si>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</si>
  <si>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</si>
  <si>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</si>
  <si>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</si>
  <si>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</si>
  <si>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</si>
  <si>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</si>
  <si>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</si>
  <si>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</si>
  <si>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</si>
  <si>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</si>
  <si>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</si>
  <si>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</si>
  <si>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</si>
  <si>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</si>
  <si>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</si>
  <si>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</si>
  <si>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</si>
  <si>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</si>
  <si>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</si>
  <si>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</si>
  <si>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</si>
  <si>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</si>
  <si>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</si>
  <si>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</si>
  <si>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</si>
  <si>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</si>
  <si>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</si>
  <si>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</si>
  <si>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</si>
  <si>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</si>
  <si>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</si>
  <si>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</si>
  <si>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</si>
  <si>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</si>
  <si>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</si>
  <si>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</si>
  <si>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</si>
  <si>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</si>
  <si>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</si>
  <si>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</si>
  <si>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</si>
  <si>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</si>
  <si>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</si>
  <si>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</si>
  <si>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</si>
  <si>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</si>
  <si>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</si>
  <si>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</si>
  <si>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</si>
  <si>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</si>
  <si>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</si>
  <si>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</si>
  <si>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</si>
  <si>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</si>
  <si>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</si>
  <si>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</si>
  <si>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</si>
  <si>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</si>
  <si>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</si>
  <si>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</si>
  <si>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</si>
  <si>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</si>
  <si>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</si>
  <si>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</si>
  <si>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</si>
  <si>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</si>
  <si>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</si>
  <si>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</si>
  <si>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</si>
  <si>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</si>
  <si>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</si>
  <si>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</si>
  <si>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</si>
  <si>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</si>
  <si>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</si>
  <si>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</si>
  <si>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</si>
  <si>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</si>
  <si>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</si>
  <si>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</si>
  <si>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</si>
  <si>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</si>
  <si>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</si>
  <si>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</si>
  <si>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</si>
  <si>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</si>
  <si>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</si>
  <si>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</si>
  <si>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</si>
  <si>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</si>
  <si>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</si>
  <si>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</si>
  <si>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</si>
  <si>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</si>
  <si>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</si>
  <si>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</si>
  <si>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</si>
  <si>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</si>
  <si>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</si>
  <si>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</si>
  <si>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</si>
  <si>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</si>
  <si>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</si>
  <si>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</si>
  <si>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</si>
  <si>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</si>
  <si>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</si>
  <si>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</si>
  <si>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</si>
  <si>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</si>
  <si>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</si>
  <si>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</si>
  <si>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</si>
  <si>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</si>
  <si>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</si>
  <si>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</si>
  <si>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</si>
  <si>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</si>
  <si>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</si>
  <si>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</si>
  <si>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</si>
  <si>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</si>
  <si>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</si>
  <si>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</si>
  <si>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</si>
  <si>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</si>
  <si>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</si>
  <si>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</si>
  <si>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</si>
  <si>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</si>
  <si>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</si>
  <si>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</si>
  <si>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</si>
  <si>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</si>
  <si>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</si>
  <si>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</si>
  <si>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</si>
  <si>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</si>
  <si>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</si>
  <si>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</si>
  <si>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</si>
  <si>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</si>
  <si>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</si>
  <si>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</si>
  <si>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</si>
  <si>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</si>
  <si>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</si>
  <si>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</si>
  <si>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</si>
  <si>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</si>
  <si>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</si>
  <si>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</si>
  <si>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</si>
  <si>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</si>
  <si>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</si>
  <si>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</si>
  <si>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</si>
  <si>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</si>
  <si>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</si>
  <si>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</si>
  <si>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</si>
  <si>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</si>
  <si>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</si>
  <si>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</si>
  <si>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</si>
  <si>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</si>
  <si>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</si>
  <si>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</si>
  <si>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</si>
  <si>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</si>
  <si>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</si>
  <si>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</si>
  <si>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</si>
  <si>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</si>
  <si>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</si>
  <si>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</si>
  <si>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</si>
  <si>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</si>
  <si>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</si>
  <si>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</si>
  <si>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</si>
  <si>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</si>
  <si>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</si>
  <si>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</si>
  <si>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</si>
  <si>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</si>
  <si>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</si>
  <si>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</si>
  <si>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</si>
  <si>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</si>
  <si>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</si>
  <si>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</si>
  <si>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</si>
  <si>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</si>
  <si>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</si>
  <si>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</si>
  <si>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</si>
  <si>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</si>
  <si>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</si>
  <si>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</si>
  <si>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</si>
  <si>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</si>
  <si>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</si>
  <si>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</si>
  <si>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</si>
  <si>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</si>
  <si>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</si>
  <si>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</si>
  <si>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</si>
  <si>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</si>
  <si>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</si>
  <si>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</si>
  <si>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</si>
  <si>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</si>
  <si>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</si>
  <si>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</si>
  <si>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</si>
  <si>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</si>
  <si>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</si>
  <si>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</si>
  <si>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</si>
  <si>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</si>
  <si>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</si>
  <si>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</si>
  <si>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</si>
  <si>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</si>
  <si>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</si>
  <si>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</si>
  <si>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</si>
  <si>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</si>
  <si>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</si>
  <si>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</si>
  <si>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</si>
  <si>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</si>
  <si>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</si>
  <si>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</si>
  <si>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</si>
  <si>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</si>
  <si>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</si>
  <si>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</si>
  <si>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</si>
  <si>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</si>
  <si>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</si>
  <si>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</si>
  <si>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</si>
  <si>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</si>
  <si>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</si>
  <si>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</si>
  <si>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</si>
  <si>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</si>
  <si>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</si>
  <si>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</si>
  <si>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</si>
  <si>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</si>
  <si>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</si>
  <si>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</si>
  <si>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</si>
  <si>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</si>
  <si>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</si>
  <si>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</si>
  <si>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</si>
  <si>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</si>
  <si>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</si>
  <si>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</si>
  <si>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</si>
  <si>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</si>
  <si>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</si>
  <si>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</si>
  <si>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</si>
  <si>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</si>
  <si>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</si>
  <si>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</si>
  <si>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</si>
  <si>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</si>
  <si>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</si>
  <si>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</si>
  <si>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</si>
  <si>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</si>
  <si>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</si>
  <si>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</si>
  <si>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</si>
  <si>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</si>
  <si>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</si>
  <si>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</si>
  <si>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</si>
  <si>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</si>
  <si>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</si>
  <si>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</si>
  <si>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</si>
  <si>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</si>
  <si>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</si>
  <si>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</si>
  <si>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</si>
  <si>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</si>
  <si>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</si>
  <si>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</si>
  <si>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</si>
  <si>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</si>
  <si>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</si>
  <si>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</si>
  <si>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</si>
  <si>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</si>
  <si>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</si>
  <si>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</si>
  <si>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</si>
  <si>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</si>
  <si>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</si>
  <si>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</si>
  <si>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</si>
  <si>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</si>
  <si>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</si>
  <si>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</si>
  <si>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</si>
  <si>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</si>
  <si>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</si>
  <si>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</si>
  <si>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</si>
  <si>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</si>
  <si>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</si>
  <si>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</si>
  <si>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</si>
  <si>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</si>
  <si>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</si>
  <si>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</si>
  <si>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</si>
  <si>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</si>
  <si>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</si>
  <si>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</si>
  <si>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</si>
  <si>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</si>
  <si>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</si>
  <si>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</si>
  <si>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</si>
  <si>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</si>
  <si>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</si>
  <si>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</si>
  <si>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</si>
  <si>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</si>
  <si>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</si>
  <si>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</si>
  <si>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</si>
  <si>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</si>
  <si>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</si>
  <si>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</si>
  <si>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</si>
  <si>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</si>
  <si>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</si>
  <si>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</si>
  <si>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</si>
  <si>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</si>
  <si>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</si>
  <si>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</si>
  <si>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</si>
  <si>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</si>
  <si>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</si>
  <si>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</si>
  <si>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</si>
  <si>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</si>
  <si>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</si>
  <si>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</si>
  <si>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</si>
  <si>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</si>
  <si>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</si>
  <si>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</si>
  <si>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</si>
  <si>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</si>
  <si>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</si>
  <si>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</si>
  <si>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</si>
  <si>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</si>
  <si>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</si>
  <si>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</si>
  <si>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</si>
  <si>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</si>
  <si>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</si>
  <si>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</si>
  <si>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</si>
  <si>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</si>
  <si>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</si>
  <si>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</si>
  <si>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</si>
  <si>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</si>
  <si>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</si>
  <si>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</si>
  <si>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</si>
  <si>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</si>
  <si>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</si>
  <si>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</si>
  <si>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</si>
  <si>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</si>
  <si>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</si>
  <si>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</si>
  <si>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</si>
  <si>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</si>
  <si>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</si>
  <si>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</si>
  <si>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</si>
  <si>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</si>
  <si>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</si>
  <si>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</si>
  <si>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</si>
  <si>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</si>
  <si>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</si>
  <si>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</si>
  <si>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</si>
  <si>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</si>
  <si>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</si>
  <si>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</si>
  <si>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</si>
  <si>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</si>
  <si>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</si>
  <si>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</si>
  <si>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</si>
  <si>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</si>
  <si>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</si>
  <si>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</si>
  <si>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</si>
  <si>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</si>
  <si>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</si>
  <si>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</si>
  <si>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</si>
  <si>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</si>
  <si>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</si>
  <si>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</si>
  <si>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</si>
  <si>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</si>
  <si>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</si>
  <si>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</si>
  <si>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</si>
  <si>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</si>
  <si>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</si>
  <si>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</si>
  <si>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</si>
  <si>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</si>
  <si>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</si>
  <si>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</si>
  <si>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</si>
  <si>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</si>
  <si>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</si>
  <si>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</si>
  <si>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</si>
  <si>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</si>
  <si>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</si>
  <si>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</si>
  <si>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</si>
  <si>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</si>
  <si>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</si>
  <si>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</si>
  <si>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</si>
  <si>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</si>
  <si>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</si>
  <si>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</si>
  <si>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</si>
  <si>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</si>
  <si>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</si>
  <si>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</si>
  <si>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</si>
  <si>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</si>
  <si>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</si>
  <si>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</si>
  <si>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</si>
  <si>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</si>
  <si>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</si>
  <si>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</si>
  <si>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</si>
  <si>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</si>
  <si>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</si>
  <si>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</si>
  <si>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</si>
  <si>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</si>
  <si>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</si>
  <si>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</si>
  <si>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</si>
  <si>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</si>
  <si>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</si>
  <si>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</si>
  <si>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</si>
  <si>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</si>
  <si>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</si>
  <si>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</si>
  <si>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</si>
  <si>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</si>
  <si>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</si>
  <si>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</si>
  <si>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</si>
  <si>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</si>
  <si>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</si>
  <si>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</si>
  <si>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</si>
  <si>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</si>
  <si>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</si>
  <si>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</si>
  <si>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</si>
  <si>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</si>
  <si>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</si>
  <si>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</si>
  <si>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</si>
  <si>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</si>
  <si>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</si>
  <si>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</si>
  <si>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</si>
  <si>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</si>
  <si>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</si>
  <si>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</si>
  <si>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</si>
  <si>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</si>
  <si>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</si>
  <si>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</si>
  <si>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</si>
  <si>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</si>
  <si>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</si>
  <si>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</si>
  <si>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</si>
  <si>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</si>
  <si>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</si>
  <si>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</si>
  <si>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</si>
  <si>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</si>
  <si>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</si>
  <si>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</si>
  <si>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</si>
  <si>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</si>
  <si>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</si>
  <si>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</si>
  <si>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</si>
  <si>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</si>
  <si>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</si>
  <si>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</si>
  <si>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</si>
  <si>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</si>
  <si>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</si>
  <si>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</si>
  <si>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</si>
  <si>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</si>
  <si>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</si>
  <si>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</si>
  <si>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</si>
  <si>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</si>
  <si>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</si>
  <si>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</si>
  <si>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</si>
  <si>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</si>
  <si>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</si>
  <si>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</si>
  <si>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</si>
  <si>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</si>
  <si>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</si>
  <si>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</si>
  <si>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</si>
  <si>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</si>
  <si>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</si>
  <si>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</si>
  <si>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</si>
  <si>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</si>
  <si>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</si>
  <si>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</si>
  <si>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</si>
  <si>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</si>
  <si>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</si>
  <si>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</si>
  <si>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</si>
  <si>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</si>
  <si>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</si>
  <si>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</si>
  <si>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</si>
  <si>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</si>
  <si>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</si>
  <si>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</si>
  <si>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</si>
  <si>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</si>
  <si>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</si>
  <si>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</si>
  <si>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</si>
  <si>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</si>
  <si>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</si>
  <si>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</si>
  <si>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</si>
  <si>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</si>
  <si>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</si>
  <si>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</si>
  <si>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</si>
  <si>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</si>
  <si>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</si>
  <si>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</si>
  <si>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</si>
  <si>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</si>
  <si>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</si>
  <si>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</si>
  <si>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</si>
  <si>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</si>
  <si>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</si>
  <si>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</si>
  <si>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</si>
  <si>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</si>
  <si>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</si>
  <si>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</si>
  <si>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</si>
  <si>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</si>
  <si>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</si>
  <si>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</si>
  <si>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</si>
  <si>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</si>
  <si>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</si>
  <si>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</si>
  <si>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</si>
  <si>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</si>
  <si>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</si>
  <si>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</si>
  <si>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</si>
  <si>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</si>
  <si>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</si>
  <si>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</si>
  <si>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</si>
  <si>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</si>
  <si>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</si>
  <si>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</si>
  <si>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</si>
  <si>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</si>
  <si>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</si>
  <si>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</si>
  <si>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</si>
  <si>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</si>
  <si>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</si>
  <si>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</si>
  <si>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</si>
  <si>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</si>
  <si>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</si>
  <si>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</si>
  <si>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</si>
  <si>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</si>
  <si>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</si>
  <si>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</si>
  <si>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</si>
  <si>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</si>
  <si>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</si>
  <si>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</si>
  <si>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</si>
  <si>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</si>
  <si>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</si>
  <si>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</si>
  <si>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</si>
  <si>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</si>
  <si>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</si>
  <si>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</si>
  <si>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</si>
  <si>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</si>
  <si>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</si>
  <si>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</si>
  <si>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</si>
  <si>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</si>
  <si>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</si>
  <si>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</si>
  <si>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</si>
  <si>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</si>
  <si>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</si>
  <si>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</si>
  <si>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</si>
  <si>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</si>
  <si>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</si>
  <si>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</si>
  <si>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</si>
  <si>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</si>
  <si>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</si>
  <si>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</si>
  <si>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</si>
  <si>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</si>
  <si>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</si>
  <si>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</si>
  <si>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</si>
  <si>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</si>
  <si>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</si>
  <si>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</si>
  <si>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</si>
  <si>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</si>
  <si>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</si>
  <si>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</si>
  <si>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</si>
  <si>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</si>
  <si>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</si>
  <si>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</si>
  <si>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</si>
  <si>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</si>
  <si>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</si>
  <si>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</si>
  <si>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</si>
  <si>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</si>
  <si>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</si>
  <si>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</si>
  <si>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</si>
  <si>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</si>
  <si>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</si>
  <si>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</si>
  <si>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</si>
  <si>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</si>
  <si>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</si>
  <si>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</si>
  <si>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</si>
  <si>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</si>
  <si>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</si>
  <si>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</si>
  <si>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</si>
  <si>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</si>
  <si>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</si>
  <si>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</si>
  <si>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</si>
  <si>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</si>
  <si>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</si>
  <si>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</si>
  <si>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</si>
  <si>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</si>
  <si>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</si>
  <si>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</si>
  <si>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</si>
  <si>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</si>
  <si>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</si>
  <si>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</si>
  <si>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</si>
  <si>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</si>
  <si>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</si>
  <si>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</si>
  <si>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</si>
  <si>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</si>
  <si>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</si>
  <si>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</si>
  <si>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</si>
  <si>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</si>
  <si>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</si>
  <si>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</si>
  <si>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</si>
  <si>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</si>
  <si>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</si>
  <si>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</si>
  <si>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</si>
  <si>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</si>
  <si>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</si>
  <si>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</si>
  <si>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</si>
  <si>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</si>
  <si>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</si>
  <si>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</si>
  <si>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</si>
  <si>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</si>
  <si>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</si>
  <si>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</si>
  <si>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</si>
  <si>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</si>
  <si>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</si>
  <si>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</si>
  <si>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</si>
  <si>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</si>
  <si>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</si>
  <si>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</si>
  <si>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</si>
  <si>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</si>
  <si>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</si>
  <si>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</si>
  <si>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</si>
  <si>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</si>
  <si>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</si>
  <si>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</si>
  <si>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</si>
  <si>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</si>
  <si>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</si>
  <si>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</si>
  <si>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</si>
  <si>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</si>
  <si>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</si>
  <si>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</si>
  <si>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</si>
  <si>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</si>
  <si>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</si>
  <si>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</si>
  <si>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</si>
  <si>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</si>
  <si>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</si>
  <si>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</si>
  <si>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</si>
  <si>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</si>
  <si>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</si>
  <si>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</si>
  <si>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</si>
  <si>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</si>
  <si>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</si>
  <si>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</si>
  <si>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</si>
  <si>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</si>
  <si>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</si>
  <si>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</si>
  <si>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</si>
  <si>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</si>
  <si>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</si>
  <si>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</si>
  <si>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</si>
  <si>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</si>
  <si>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</si>
  <si>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</si>
  <si>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</si>
  <si>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</si>
  <si>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</si>
  <si>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</si>
  <si>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</si>
  <si>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</si>
  <si>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</si>
  <si>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</si>
  <si>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</si>
  <si>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</si>
  <si>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</si>
  <si>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</si>
  <si>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</si>
  <si>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</si>
  <si>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</si>
  <si>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</si>
  <si>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</si>
  <si>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</si>
  <si>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</si>
  <si>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</si>
  <si>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</si>
  <si>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</si>
  <si>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</si>
  <si>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</si>
  <si>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</si>
  <si>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</si>
  <si>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</si>
  <si>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</si>
  <si>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</si>
  <si>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</si>
  <si>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</si>
  <si>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</si>
  <si>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</si>
  <si>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</si>
  <si>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</si>
  <si>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</si>
  <si>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</si>
  <si>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</si>
  <si>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</si>
  <si>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</si>
  <si>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</si>
  <si>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</si>
  <si>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</si>
  <si>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</si>
  <si>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</si>
  <si>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</si>
  <si>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</si>
  <si>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</si>
  <si>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</si>
  <si>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</si>
  <si>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</si>
  <si>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</si>
  <si>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</si>
  <si>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</si>
  <si>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</si>
  <si>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</si>
  <si>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</si>
  <si>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</si>
  <si>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</si>
  <si>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</si>
  <si>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</si>
  <si>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</si>
  <si>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</si>
  <si>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</si>
  <si>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</si>
  <si>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</si>
  <si>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</si>
  <si>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</si>
  <si>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</si>
  <si>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</si>
  <si>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</si>
  <si>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</si>
  <si>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</si>
  <si>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</si>
  <si>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</si>
  <si>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</si>
  <si>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</si>
  <si>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</si>
  <si>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</si>
  <si>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</si>
  <si>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</si>
  <si>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</si>
  <si>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</si>
  <si>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</si>
  <si>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</si>
  <si>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</si>
  <si>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</si>
  <si>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</si>
  <si>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</si>
  <si>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</si>
  <si>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</si>
  <si>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</si>
  <si>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</si>
  <si>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</si>
  <si>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</si>
  <si>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</si>
  <si>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</si>
  <si>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</si>
  <si>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</si>
  <si>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</si>
  <si>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</si>
  <si>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</si>
  <si>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</si>
  <si>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</si>
  <si>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</si>
  <si>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</si>
  <si>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</si>
  <si>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</si>
  <si>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</si>
  <si>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</si>
  <si>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</si>
  <si>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</si>
  <si>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</si>
  <si>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</si>
  <si>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</si>
  <si>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</si>
  <si>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</si>
  <si>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</si>
  <si>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</si>
  <si>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</si>
  <si>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</si>
  <si>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</si>
  <si>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</si>
  <si>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</si>
  <si>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</si>
  <si>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</si>
  <si>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</si>
  <si>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</si>
  <si>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</si>
  <si>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</si>
  <si>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</si>
  <si>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</si>
  <si>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</si>
  <si>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</si>
  <si>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</si>
  <si>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</si>
  <si>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</si>
  <si>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</si>
  <si>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</si>
  <si>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</si>
  <si>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</si>
  <si>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</si>
  <si>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</si>
  <si>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</si>
  <si>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</si>
  <si>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</si>
  <si>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</si>
  <si>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</si>
  <si>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</si>
  <si>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</si>
  <si>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</si>
  <si>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</si>
  <si>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</si>
  <si>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</si>
  <si>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</si>
  <si>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</si>
  <si>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</si>
  <si>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</si>
  <si>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</si>
  <si>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</si>
  <si>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</si>
  <si>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</si>
  <si>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</si>
  <si>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</si>
  <si>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</si>
  <si>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</si>
  <si>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</si>
  <si>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</si>
  <si>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</si>
  <si>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</si>
  <si>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</si>
  <si>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</si>
  <si>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</si>
  <si>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</si>
  <si>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</si>
  <si>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</si>
  <si>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</si>
  <si>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</si>
  <si>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</si>
  <si>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</si>
  <si>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</si>
  <si>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</si>
  <si>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</si>
  <si>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</si>
  <si>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</si>
  <si>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</si>
  <si>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</si>
  <si>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</si>
  <si>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</si>
  <si>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</si>
  <si>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</si>
  <si>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</si>
  <si>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</si>
  <si>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</si>
  <si>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</si>
  <si>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</si>
  <si>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</si>
  <si>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</si>
  <si>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</si>
  <si>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</si>
  <si>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</si>
  <si>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</si>
  <si>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</si>
  <si>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</si>
  <si>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</si>
  <si>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</si>
  <si>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</si>
  <si>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</si>
  <si>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</si>
  <si>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</si>
  <si>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</si>
  <si>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</si>
  <si>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</si>
  <si>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</si>
  <si>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</si>
  <si>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</si>
  <si>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</si>
  <si>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</si>
  <si>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</si>
  <si>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</si>
  <si>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</si>
  <si>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</si>
  <si>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</si>
  <si>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</si>
  <si>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</si>
  <si>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</si>
  <si>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</si>
  <si>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</si>
  <si>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</si>
  <si>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</si>
  <si>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</si>
  <si>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</si>
  <si>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</si>
  <si>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</si>
  <si>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</si>
  <si>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</si>
  <si>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</si>
  <si>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</si>
  <si>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</si>
  <si>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</si>
  <si>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</si>
  <si>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</si>
  <si>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</si>
  <si>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</si>
  <si>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</si>
  <si>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</si>
  <si>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</si>
  <si>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</si>
  <si>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</si>
  <si>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</si>
  <si>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</si>
  <si>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</si>
  <si>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</si>
  <si>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</si>
  <si>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</si>
  <si>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</si>
  <si>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</si>
  <si>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</si>
  <si>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</si>
  <si>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</si>
  <si>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</si>
  <si>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</si>
  <si>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</si>
  <si>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</si>
  <si>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</si>
  <si>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</si>
  <si>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</si>
  <si>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</si>
  <si>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</si>
  <si>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</si>
  <si>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</si>
  <si>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</si>
  <si>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</si>
  <si>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</si>
  <si>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</si>
  <si>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</si>
  <si>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</si>
  <si>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</si>
  <si>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</si>
  <si>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</si>
  <si>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</si>
  <si>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</si>
  <si>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</si>
  <si>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</si>
  <si>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</si>
  <si>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</si>
  <si>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</si>
  <si>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</si>
  <si>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</si>
  <si>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</si>
  <si>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</si>
  <si>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</si>
  <si>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</si>
  <si>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</si>
  <si>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</si>
  <si>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</si>
  <si>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</si>
  <si>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</si>
  <si>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</si>
  <si>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</si>
  <si>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</si>
  <si>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</si>
  <si>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</si>
  <si>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</si>
  <si>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</si>
  <si>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</si>
  <si>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</si>
  <si>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</si>
  <si>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</si>
  <si>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</si>
  <si>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</si>
  <si>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</si>
  <si>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</si>
  <si>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</si>
  <si>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</si>
  <si>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</si>
  <si>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</si>
  <si>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</si>
  <si>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</si>
  <si>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</si>
  <si>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</si>
  <si>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</si>
  <si>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</si>
  <si>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</si>
  <si>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</si>
  <si>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</si>
  <si>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</si>
  <si>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</si>
  <si>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</si>
  <si>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</si>
  <si>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</si>
  <si>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</si>
  <si>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</si>
  <si>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</si>
  <si>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</si>
  <si>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</si>
  <si>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</si>
  <si>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</si>
  <si>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</si>
  <si>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</si>
  <si>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</si>
  <si>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</si>
  <si>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</si>
  <si>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</si>
  <si>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</si>
  <si>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</si>
  <si>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</si>
  <si>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</si>
  <si>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</si>
  <si>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</si>
  <si>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</si>
  <si>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</si>
  <si>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</si>
  <si>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</si>
  <si>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</si>
  <si>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</si>
  <si>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</si>
  <si>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</si>
  <si>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</si>
  <si>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</si>
  <si>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</si>
  <si>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</si>
  <si>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</si>
  <si>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</si>
  <si>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</si>
  <si>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</si>
  <si>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</si>
  <si>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</si>
  <si>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</si>
  <si>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</si>
  <si>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</si>
  <si>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</si>
  <si>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</si>
  <si>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</si>
  <si>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</si>
  <si>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</si>
  <si>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</si>
  <si>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</si>
  <si>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</si>
  <si>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</si>
  <si>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</si>
  <si>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</si>
  <si>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</si>
  <si>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</si>
  <si>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</si>
  <si>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</si>
  <si>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</si>
  <si>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</si>
  <si>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</si>
  <si>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</si>
  <si>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</si>
  <si>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</si>
  <si>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</si>
  <si>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</si>
  <si>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</si>
  <si>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</si>
  <si>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</si>
  <si>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</si>
  <si>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</si>
  <si>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</si>
  <si>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</si>
  <si>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</si>
  <si>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</si>
  <si>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</si>
  <si>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</si>
  <si>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</si>
  <si>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</si>
  <si>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</si>
  <si>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</si>
  <si>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</si>
  <si>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</si>
  <si>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</si>
  <si>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</si>
  <si>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</si>
  <si>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</si>
  <si>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</si>
  <si>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</si>
  <si>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</si>
  <si>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</si>
  <si>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</si>
  <si>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</si>
  <si>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</si>
  <si>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</si>
  <si>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</si>
  <si>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</si>
  <si>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</si>
  <si>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</si>
  <si>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</si>
  <si>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</si>
  <si>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</si>
  <si>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</si>
  <si>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</si>
  <si>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</si>
  <si>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</si>
  <si>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</si>
  <si>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</si>
  <si>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</si>
  <si>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</si>
  <si>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</si>
  <si>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</si>
  <si>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</si>
  <si>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</si>
  <si>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</si>
  <si>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</si>
  <si>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</si>
  <si>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</si>
  <si>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</si>
  <si>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</si>
  <si>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</si>
  <si>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</si>
  <si>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</si>
  <si>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</si>
  <si>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</si>
  <si>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</si>
  <si>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</si>
  <si>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</si>
  <si>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</si>
  <si>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</si>
  <si>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</si>
  <si>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</si>
  <si>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</si>
  <si>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</si>
  <si>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</si>
  <si>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</si>
  <si>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</si>
  <si>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</si>
  <si>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</si>
  <si>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</si>
  <si>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</si>
  <si>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</si>
  <si>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</si>
  <si>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</si>
  <si>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</si>
  <si>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</si>
  <si>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</si>
  <si>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</si>
  <si>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</si>
  <si>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</si>
  <si>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</si>
  <si>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</si>
  <si>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</si>
  <si>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</si>
  <si>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</si>
  <si>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</si>
  <si>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</si>
  <si>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</si>
  <si>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</si>
  <si>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</si>
  <si>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</si>
  <si>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</si>
  <si>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</si>
  <si>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</si>
  <si>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</si>
  <si>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</si>
  <si>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</si>
  <si>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</si>
  <si>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</si>
  <si>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</si>
  <si>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</si>
  <si>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</si>
  <si>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</si>
  <si>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</si>
  <si>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</si>
  <si>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</si>
  <si>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</si>
  <si>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</si>
  <si>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</si>
  <si>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</si>
  <si>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</si>
  <si>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</si>
  <si>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</si>
  <si>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</si>
  <si>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</si>
  <si>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</si>
  <si>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</si>
  <si>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</si>
  <si>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</si>
  <si>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</si>
  <si>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</si>
  <si>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</si>
  <si>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</si>
  <si>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</si>
  <si>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</si>
  <si>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</si>
  <si>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</si>
  <si>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</si>
  <si>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</si>
  <si>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</si>
  <si>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</si>
  <si>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</si>
  <si>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</si>
  <si>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</si>
  <si>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</si>
  <si>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</si>
  <si>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</si>
  <si>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</si>
  <si>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</si>
  <si>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</si>
  <si>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</si>
  <si>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</si>
  <si>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</si>
  <si>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</si>
  <si>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</si>
  <si>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</si>
  <si>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</si>
  <si>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</si>
  <si>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</si>
  <si>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</si>
  <si>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</si>
  <si>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</si>
  <si>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</si>
  <si>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</si>
  <si>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</si>
  <si>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</si>
  <si>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</si>
  <si>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</si>
  <si>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</si>
  <si>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</si>
  <si>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</si>
  <si>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</si>
  <si>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</si>
  <si>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</si>
  <si>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</si>
  <si>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</si>
  <si>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</si>
  <si>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</si>
  <si>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</si>
  <si>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</si>
  <si>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</si>
  <si>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</si>
  <si>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</si>
  <si>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</si>
  <si>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</si>
  <si>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</si>
  <si>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</si>
  <si>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</si>
  <si>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</si>
  <si>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</si>
  <si>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</si>
  <si>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</si>
  <si>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</si>
  <si>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</si>
  <si>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</si>
  <si>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</si>
  <si>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</si>
  <si>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</si>
  <si>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</si>
  <si>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</si>
  <si>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</si>
  <si>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</si>
  <si>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</si>
  <si>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</si>
  <si>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</si>
  <si>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</si>
  <si>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</si>
  <si>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</si>
  <si>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</si>
  <si>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</si>
  <si>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</si>
  <si>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</si>
  <si>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</si>
  <si>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</si>
  <si>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</si>
  <si>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</si>
  <si>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</si>
  <si>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</si>
  <si>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</si>
  <si>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</si>
  <si>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</si>
  <si>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</si>
  <si>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</si>
  <si>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</si>
  <si>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</si>
  <si>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</si>
  <si>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</si>
  <si>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</si>
  <si>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</si>
  <si>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</si>
  <si>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</si>
  <si>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</si>
  <si>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</si>
  <si>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</si>
  <si>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</si>
  <si>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</si>
  <si>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</si>
  <si>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</si>
  <si>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</si>
  <si>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</si>
  <si>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</si>
  <si>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</si>
  <si>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</si>
  <si>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</si>
  <si>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</si>
  <si>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</si>
  <si>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</si>
  <si>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</si>
  <si>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</si>
  <si>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</si>
  <si>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</si>
  <si>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</si>
  <si>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</si>
  <si>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</si>
  <si>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</si>
  <si>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</si>
  <si>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</si>
  <si>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</si>
  <si>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</si>
  <si>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</si>
  <si>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</si>
  <si>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</si>
  <si>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</si>
  <si>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</si>
  <si>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</si>
  <si>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</si>
  <si>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</si>
  <si>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</si>
  <si>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</si>
  <si>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</si>
  <si>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</si>
  <si>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</si>
  <si>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</si>
  <si>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</si>
  <si>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</si>
  <si>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</si>
  <si>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</si>
  <si>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</si>
  <si>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</si>
  <si>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</si>
  <si>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</si>
  <si>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</si>
  <si>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</si>
  <si>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</si>
  <si>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</si>
  <si>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</si>
  <si>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</si>
  <si>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</si>
  <si>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</si>
  <si>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</si>
  <si>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</si>
  <si>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</si>
  <si>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</si>
  <si>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</si>
  <si>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</si>
  <si>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</si>
  <si>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</si>
  <si>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</si>
  <si>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</si>
  <si>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</si>
  <si>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</si>
  <si>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</si>
  <si>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</si>
  <si>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</si>
  <si>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</si>
  <si>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</si>
  <si>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</si>
  <si>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</si>
  <si>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</si>
  <si>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</si>
  <si>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</si>
  <si>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</si>
  <si>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</si>
  <si>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</si>
  <si>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</si>
  <si>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</si>
  <si>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</si>
  <si>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</si>
  <si>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</si>
  <si>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</si>
  <si>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</si>
  <si>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</si>
  <si>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</si>
  <si>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</si>
  <si>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</si>
  <si>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</si>
  <si>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</si>
  <si>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</si>
  <si>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</si>
  <si>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</si>
  <si>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</si>
  <si>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</si>
  <si>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</si>
  <si>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</si>
  <si>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</si>
  <si>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</si>
  <si>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</si>
  <si>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</si>
  <si>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</si>
  <si>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</si>
  <si>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</si>
  <si>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</si>
  <si>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</si>
  <si>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</si>
  <si>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</si>
  <si>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</si>
  <si>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</si>
  <si>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</si>
  <si>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</si>
  <si>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</si>
  <si>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</si>
  <si>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</si>
  <si>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</si>
  <si>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</si>
  <si>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</si>
  <si>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</si>
  <si>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</si>
  <si>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</si>
  <si>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</si>
  <si>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</si>
  <si>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</si>
  <si>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</si>
  <si>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</si>
  <si>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</si>
  <si>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</si>
  <si>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</si>
  <si>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</si>
  <si>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</si>
  <si>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</si>
  <si>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</si>
  <si>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</si>
  <si>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</si>
  <si>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</si>
  <si>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</si>
  <si>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</si>
  <si>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</si>
  <si>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</si>
  <si>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</si>
  <si>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</si>
  <si>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</si>
  <si>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</si>
  <si>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</si>
  <si>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</si>
  <si>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</si>
  <si>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</si>
  <si>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</si>
  <si>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</si>
  <si>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</si>
  <si>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</si>
  <si>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</si>
  <si>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</si>
  <si>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</si>
  <si>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</si>
  <si>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</si>
  <si>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</si>
  <si>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</si>
  <si>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</si>
  <si>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</si>
  <si>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</si>
  <si>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</si>
  <si>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</si>
  <si>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</si>
  <si>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</si>
  <si>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</si>
  <si>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</si>
  <si>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</si>
  <si>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</si>
  <si>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</si>
  <si>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</si>
  <si>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</si>
  <si>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</si>
  <si>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</si>
  <si>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</si>
  <si>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</si>
  <si>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</si>
  <si>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</si>
  <si>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</si>
  <si>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</si>
  <si>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</si>
  <si>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</si>
  <si>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</si>
  <si>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</si>
  <si>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</si>
  <si>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</si>
  <si>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</si>
  <si>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</si>
  <si>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</si>
  <si>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</si>
  <si>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</si>
  <si>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</si>
  <si>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</si>
  <si>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</si>
  <si>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</si>
  <si>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</si>
  <si>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</si>
  <si>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</si>
  <si>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</si>
  <si>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</si>
  <si>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</si>
  <si>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</si>
  <si>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</si>
  <si>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</si>
  <si>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</si>
  <si>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</si>
  <si>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</si>
  <si>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</si>
  <si>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</si>
  <si>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</si>
  <si>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</si>
  <si>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</si>
  <si>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</si>
  <si>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</si>
  <si>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</si>
  <si>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</si>
  <si>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</si>
  <si>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</si>
  <si>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</si>
  <si>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</si>
  <si>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</si>
  <si>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</si>
  <si>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</si>
  <si>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</si>
  <si>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</si>
  <si>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</si>
  <si>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</si>
  <si>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</si>
  <si>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</si>
  <si>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</si>
  <si>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</si>
  <si>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</si>
  <si>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</si>
  <si>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</si>
  <si>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</si>
  <si>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</si>
  <si>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</si>
  <si>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</si>
  <si>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</si>
  <si>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</si>
  <si>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</si>
  <si>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</si>
  <si>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</si>
  <si>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</si>
  <si>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</si>
  <si>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</si>
  <si>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</si>
  <si>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</si>
  <si>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</si>
  <si>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</si>
  <si>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</si>
  <si>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</si>
  <si>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</si>
  <si>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</si>
  <si>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</si>
  <si>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</si>
  <si>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</si>
  <si>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</si>
  <si>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</si>
  <si>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</si>
  <si>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</si>
  <si>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</si>
  <si>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</si>
  <si>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</si>
  <si>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</si>
  <si>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</si>
  <si>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</si>
  <si>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</si>
  <si>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</si>
  <si>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</si>
  <si>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</si>
  <si>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</si>
  <si>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</si>
  <si>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</si>
  <si>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</si>
  <si>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</si>
  <si>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</si>
  <si>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</si>
  <si>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</si>
  <si>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</si>
  <si>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</si>
  <si>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</si>
  <si>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</si>
  <si>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</si>
  <si>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</si>
  <si>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</si>
  <si>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</si>
  <si>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</si>
  <si>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</si>
  <si>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</si>
  <si>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</si>
  <si>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</si>
  <si>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</si>
  <si>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</si>
  <si>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</si>
  <si>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</si>
  <si>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</si>
  <si>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</si>
  <si>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</si>
  <si>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</si>
  <si>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</si>
  <si>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</si>
  <si>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</si>
  <si>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</si>
  <si>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</si>
  <si>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</si>
  <si>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</si>
  <si>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</si>
  <si>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</si>
  <si>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</si>
  <si>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</si>
  <si>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</si>
  <si>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</si>
  <si>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</si>
  <si>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</si>
  <si>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</si>
  <si>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</si>
  <si>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</si>
  <si>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</si>
  <si>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</si>
  <si>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</si>
  <si>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</si>
  <si>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</si>
  <si>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</si>
  <si>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</si>
  <si>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</si>
  <si>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</si>
  <si>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</si>
  <si>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</si>
  <si>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</si>
  <si>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</si>
  <si>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</si>
  <si>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</si>
  <si>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</si>
  <si>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</si>
  <si>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</si>
  <si>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</si>
  <si>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</si>
  <si>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</si>
  <si>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</si>
  <si>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</si>
  <si>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</si>
  <si>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</si>
  <si>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</si>
  <si>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</si>
  <si>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</si>
  <si>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</si>
  <si>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</si>
  <si>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</si>
  <si>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</si>
  <si>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</si>
  <si>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</si>
  <si>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</si>
  <si>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</si>
  <si>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</si>
  <si>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</si>
  <si>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</si>
  <si>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</si>
  <si>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</si>
  <si>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</si>
  <si>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</si>
  <si>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</si>
  <si>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</si>
  <si>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</si>
  <si>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</si>
  <si>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</si>
  <si>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</si>
  <si>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</si>
  <si>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</si>
  <si>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</si>
  <si>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</si>
  <si>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</si>
  <si>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</si>
  <si>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</si>
  <si>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</si>
  <si>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</si>
  <si>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</si>
  <si>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</si>
  <si>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</si>
  <si>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</si>
  <si>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</si>
  <si>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</si>
  <si>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</si>
  <si>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</si>
  <si>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</si>
  <si>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</si>
  <si>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</si>
  <si>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</si>
  <si>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</si>
  <si>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</si>
  <si>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</si>
  <si>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</si>
  <si>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</si>
  <si>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</si>
  <si>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</si>
  <si>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</si>
  <si>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</si>
  <si>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</si>
  <si>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</si>
  <si>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</si>
  <si>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</si>
  <si>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</si>
  <si>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</si>
  <si>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</si>
  <si>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</si>
  <si>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</si>
  <si>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</si>
  <si>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</si>
  <si>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</si>
  <si>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</si>
  <si>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</si>
  <si>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</si>
  <si>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</si>
  <si>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</si>
  <si>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</si>
  <si>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</si>
  <si>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</si>
  <si>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</si>
  <si>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</si>
  <si>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</si>
  <si>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</si>
  <si>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</si>
  <si>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</si>
  <si>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</si>
  <si>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</si>
  <si>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</si>
  <si>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</si>
  <si>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</si>
  <si>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</si>
  <si>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</si>
  <si>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</si>
  <si>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</si>
  <si>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</si>
  <si>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</si>
  <si>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</si>
  <si>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</si>
  <si>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</si>
  <si>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</si>
  <si>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</si>
  <si>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</si>
  <si>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</si>
  <si>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</si>
  <si>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</si>
  <si>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</si>
  <si>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</si>
  <si>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</si>
  <si>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</si>
  <si>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</si>
  <si>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</si>
  <si>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</si>
  <si>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</si>
  <si>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</si>
  <si>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</si>
  <si>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</si>
  <si>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</si>
  <si>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</si>
  <si>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</si>
  <si>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</si>
  <si>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</si>
  <si>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</si>
  <si>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</si>
  <si>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</si>
  <si>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</si>
  <si>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</si>
  <si>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</si>
  <si>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</si>
  <si>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</si>
  <si>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</si>
  <si>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</si>
  <si>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</si>
  <si>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</si>
  <si>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</si>
  <si>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</si>
  <si>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</si>
  <si>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</si>
  <si>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</si>
  <si>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</si>
  <si>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</si>
  <si>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</si>
  <si>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</si>
  <si>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</si>
  <si>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</si>
  <si>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</si>
  <si>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</si>
  <si>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</si>
  <si>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</si>
  <si>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</si>
  <si>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</si>
  <si>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</si>
  <si>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</si>
  <si>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</si>
  <si>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</si>
  <si>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</si>
  <si>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</si>
  <si>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</si>
  <si>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</si>
  <si>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</si>
  <si>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</si>
  <si>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</si>
  <si>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</si>
  <si>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</si>
  <si>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</si>
  <si>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</si>
  <si>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</si>
  <si>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</si>
  <si>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</si>
  <si>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</si>
  <si>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</si>
  <si>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</si>
  <si>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</si>
  <si>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</si>
  <si>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</si>
  <si>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</si>
  <si>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</si>
  <si>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</si>
  <si>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</si>
  <si>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</si>
  <si>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</si>
  <si>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</si>
  <si>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</si>
  <si>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</si>
  <si>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</si>
  <si>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</si>
  <si>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</si>
  <si>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</si>
  <si>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</si>
  <si>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</si>
  <si>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</si>
  <si>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</si>
  <si>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</si>
  <si>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</si>
  <si>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</si>
  <si>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</si>
  <si>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</si>
  <si>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</si>
  <si>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</si>
  <si>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</si>
  <si>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</si>
  <si>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</si>
  <si>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</si>
  <si>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</si>
  <si>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</si>
  <si>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</si>
  <si>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</si>
  <si>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</si>
  <si>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</si>
  <si>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</si>
  <si>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</si>
  <si>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</si>
  <si>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</si>
  <si>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</si>
  <si>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</si>
  <si>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</si>
  <si>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</si>
  <si>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</si>
  <si>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</si>
  <si>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</si>
  <si>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</si>
  <si>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</si>
  <si>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</si>
  <si>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</si>
  <si>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</si>
  <si>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</si>
  <si>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</si>
  <si>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</si>
  <si>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</si>
  <si>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</si>
  <si>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</si>
  <si>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</si>
  <si>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</si>
  <si>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</si>
  <si>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</si>
  <si>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</si>
  <si>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</si>
  <si>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</si>
  <si>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</si>
  <si>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</si>
  <si>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</si>
  <si>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</si>
  <si>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</si>
  <si>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</si>
  <si>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</si>
  <si>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</si>
  <si>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</si>
  <si>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</si>
  <si>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</si>
  <si>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</si>
  <si>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</si>
  <si>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</si>
  <si>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</si>
  <si>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</si>
  <si>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</si>
  <si>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</si>
  <si>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</si>
  <si>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</si>
  <si>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</si>
  <si>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</si>
  <si>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</si>
  <si>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</si>
  <si>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</si>
  <si>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</si>
  <si>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</si>
  <si>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</si>
  <si>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</si>
  <si>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</si>
  <si>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</si>
  <si>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</si>
  <si>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</si>
  <si>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</si>
  <si>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</si>
  <si>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</si>
  <si>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</si>
  <si>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</si>
  <si>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</si>
  <si>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</si>
  <si>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</si>
  <si>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</si>
  <si>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</si>
  <si>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</si>
  <si>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</si>
  <si>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</si>
  <si>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</si>
  <si>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</si>
  <si>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</si>
  <si>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</si>
  <si>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</si>
  <si>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</si>
  <si>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</si>
  <si>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</si>
  <si>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</si>
  <si>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</si>
  <si>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</si>
  <si>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</si>
  <si>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</si>
  <si>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</si>
  <si>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</si>
  <si>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</si>
  <si>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</si>
  <si>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</si>
  <si>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</si>
  <si>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</si>
  <si>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</si>
  <si>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</si>
  <si>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</si>
  <si>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</si>
  <si>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</si>
  <si>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</si>
  <si>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</si>
  <si>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</si>
  <si>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</si>
  <si>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</si>
  <si>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</si>
  <si>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</si>
  <si>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</si>
  <si>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</si>
  <si>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</si>
  <si>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</si>
  <si>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</si>
  <si>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</si>
  <si>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</si>
  <si>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</si>
  <si>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</si>
  <si>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</si>
  <si>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</si>
  <si>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</si>
  <si>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</si>
  <si>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</si>
  <si>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</si>
  <si>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</si>
  <si>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</si>
  <si>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</si>
  <si>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</si>
  <si>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</si>
  <si>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</si>
  <si>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</si>
  <si>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</si>
  <si>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</si>
  <si>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</si>
  <si>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</si>
  <si>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</si>
  <si>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</si>
  <si>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</si>
  <si>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</si>
  <si>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</si>
  <si>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</si>
  <si>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</si>
  <si>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</si>
  <si>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</si>
  <si>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</si>
  <si>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</si>
  <si>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</si>
  <si>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</si>
  <si>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</si>
  <si>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</si>
  <si>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</si>
  <si>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</si>
  <si>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</si>
  <si>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</si>
  <si>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</si>
  <si>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</si>
  <si>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</si>
  <si>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</si>
  <si>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</si>
  <si>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</si>
  <si>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</si>
  <si>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</si>
  <si>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</si>
  <si>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</si>
  <si>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</si>
  <si>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</si>
  <si>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</si>
  <si>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</si>
  <si>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</si>
  <si>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</si>
  <si>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</si>
  <si>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</si>
  <si>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</si>
  <si>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</si>
  <si>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</si>
  <si>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</si>
  <si>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</si>
  <si>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</si>
  <si>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</si>
  <si>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</si>
  <si>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</si>
  <si>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</si>
  <si>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</si>
  <si>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</si>
  <si>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</si>
  <si>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</si>
  <si>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</si>
  <si>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</si>
  <si>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</si>
  <si>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</si>
  <si>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</si>
  <si>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</si>
  <si>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</si>
  <si>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</si>
  <si>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</si>
  <si>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</si>
  <si>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</si>
  <si>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</si>
  <si>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</si>
  <si>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</si>
  <si>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</si>
  <si>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</si>
  <si>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</si>
  <si>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</si>
  <si>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</si>
  <si>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</si>
  <si>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</si>
  <si>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</si>
  <si>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</si>
  <si>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</si>
  <si>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</si>
  <si>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</si>
  <si>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</si>
  <si>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</si>
  <si>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</si>
  <si>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</si>
  <si>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</si>
  <si>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</si>
  <si>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</si>
  <si>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</si>
  <si>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</si>
  <si>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</si>
  <si>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</si>
  <si>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</si>
  <si>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</si>
  <si>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</si>
  <si>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</si>
  <si>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</si>
  <si>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</si>
  <si>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</si>
  <si>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</si>
  <si>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</si>
  <si>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</si>
  <si>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</si>
  <si>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</si>
  <si>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</si>
  <si>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</si>
  <si>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</si>
  <si>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</si>
  <si>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</si>
  <si>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</si>
  <si>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</si>
  <si>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</si>
  <si>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</si>
  <si>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</si>
  <si>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</si>
  <si>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</si>
  <si>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</si>
  <si>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</si>
  <si>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</si>
  <si>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</si>
  <si>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</si>
  <si>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</si>
  <si>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</si>
  <si>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</si>
  <si>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</si>
  <si>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</si>
  <si>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</si>
  <si>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</si>
  <si>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</si>
  <si>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</si>
  <si>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</si>
  <si>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</si>
  <si>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</si>
  <si>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</si>
  <si>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</si>
  <si>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</si>
  <si>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</si>
  <si>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</si>
  <si>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</si>
  <si>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</si>
  <si>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</si>
  <si>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</si>
  <si>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</si>
  <si>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</si>
  <si>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</si>
  <si>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</si>
  <si>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</si>
  <si>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</si>
  <si>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</si>
  <si>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</si>
  <si>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</si>
  <si>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</si>
  <si>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</si>
  <si>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</si>
  <si>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</si>
  <si>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</si>
  <si>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</si>
  <si>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</si>
  <si>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</si>
  <si>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</si>
  <si>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</si>
  <si>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</si>
  <si>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</si>
  <si>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</si>
  <si>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</si>
  <si>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</si>
  <si>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</si>
  <si>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</si>
  <si>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</si>
  <si>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</si>
  <si>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</si>
  <si>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</si>
  <si>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</si>
  <si>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</si>
  <si>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</si>
  <si>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</si>
  <si>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</si>
  <si>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</si>
  <si>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</si>
  <si>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</si>
  <si>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</si>
  <si>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</si>
  <si>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</si>
  <si>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</si>
  <si>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</si>
  <si>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</si>
  <si>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</si>
  <si>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</si>
  <si>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</si>
  <si>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</si>
  <si>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</si>
  <si>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</si>
  <si>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</si>
  <si>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</si>
  <si>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</si>
  <si>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</si>
  <si>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</si>
  <si>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</si>
  <si>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</si>
  <si>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</si>
  <si>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</si>
  <si>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</si>
  <si>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</si>
  <si>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</si>
  <si>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</si>
  <si>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</si>
  <si>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</si>
  <si>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</si>
  <si>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</si>
  <si>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</si>
  <si>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</si>
  <si>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</si>
  <si>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</si>
  <si>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</si>
  <si>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</si>
  <si>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</si>
  <si>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</si>
  <si>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</si>
  <si>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</si>
  <si>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</si>
  <si>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</si>
  <si>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</si>
  <si>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</si>
  <si>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</si>
  <si>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</si>
  <si>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</si>
  <si>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</si>
  <si>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</si>
  <si>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</si>
  <si>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</si>
  <si>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</si>
  <si>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</si>
  <si>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</si>
  <si>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</si>
  <si>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</si>
  <si>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</si>
  <si>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</si>
  <si>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</si>
  <si>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</si>
  <si>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</si>
  <si>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</si>
  <si>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</si>
  <si>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</si>
  <si>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</si>
  <si>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</si>
  <si>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</si>
  <si>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</si>
  <si>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</si>
  <si>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</si>
  <si>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</si>
  <si>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</si>
  <si>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</si>
  <si>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</si>
  <si>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</si>
  <si>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</si>
  <si>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</si>
  <si>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</si>
  <si>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</si>
  <si>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</si>
  <si>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</si>
  <si>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</si>
  <si>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</si>
  <si>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</si>
  <si>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</si>
  <si>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</si>
  <si>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</si>
  <si>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</si>
  <si>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</si>
  <si>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</si>
  <si>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</si>
  <si>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</si>
  <si>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</si>
  <si>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</si>
  <si>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</si>
  <si>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</si>
  <si>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</si>
  <si>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</si>
  <si>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</si>
  <si>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</si>
  <si>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</si>
  <si>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</si>
  <si>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</si>
  <si>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</si>
  <si>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</si>
  <si>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</si>
  <si>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</si>
  <si>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</si>
  <si>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</si>
  <si>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</si>
  <si>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</si>
  <si>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</si>
  <si>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</si>
  <si>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</si>
  <si>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</si>
  <si>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</si>
  <si>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</si>
  <si>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</si>
  <si>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</si>
  <si>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</si>
  <si>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</si>
  <si>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</si>
  <si>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</si>
  <si>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</si>
  <si>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</si>
  <si>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</si>
  <si>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</si>
  <si>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</si>
  <si>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</si>
  <si>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</si>
  <si>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</si>
  <si>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</si>
  <si>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</si>
  <si>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</si>
  <si>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</si>
  <si>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</si>
  <si>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</si>
  <si>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</si>
  <si>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</si>
  <si>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</si>
  <si>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</si>
  <si>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</si>
  <si>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</si>
  <si>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</si>
  <si>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</si>
  <si>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</si>
  <si>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</si>
  <si>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</si>
  <si>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</si>
  <si>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</si>
  <si>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</si>
  <si>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</si>
  <si>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</si>
  <si>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</si>
  <si>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</si>
  <si>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</si>
  <si>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</si>
  <si>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</si>
  <si>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</si>
  <si>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</si>
  <si>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</si>
  <si>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</si>
  <si>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</si>
  <si>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</si>
  <si>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</si>
  <si>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</si>
  <si>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</si>
  <si>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</si>
  <si>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</si>
  <si>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</si>
  <si>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</si>
  <si>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</si>
  <si>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</si>
  <si>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</si>
  <si>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</si>
  <si>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</si>
  <si>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</si>
  <si>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</si>
  <si>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</si>
  <si>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</si>
  <si>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</si>
  <si>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</si>
  <si>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</si>
  <si>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</si>
  <si>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</si>
  <si>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</si>
  <si>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</si>
  <si>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</si>
  <si>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</si>
  <si>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</si>
  <si>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</si>
  <si>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</si>
  <si>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</si>
  <si>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</si>
  <si>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</si>
  <si>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</si>
  <si>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</si>
  <si>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</si>
  <si>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</si>
  <si>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</si>
  <si>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</si>
  <si>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</si>
  <si>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</si>
  <si>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</si>
  <si>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</si>
  <si>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</si>
  <si>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</si>
  <si>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</si>
  <si>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</si>
  <si>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</si>
  <si>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</si>
  <si>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</si>
  <si>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</si>
  <si>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</si>
  <si>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</si>
  <si>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</si>
  <si>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</si>
  <si>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</si>
  <si>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</si>
  <si>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</si>
  <si>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</si>
  <si>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</si>
  <si>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</si>
  <si>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</si>
  <si>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</si>
  <si>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</si>
  <si>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</si>
  <si>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</si>
  <si>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</si>
  <si>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</si>
  <si>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</si>
  <si>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</si>
  <si>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</si>
  <si>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</si>
  <si>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</si>
  <si>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</si>
  <si>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</si>
  <si>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</si>
  <si>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</si>
  <si>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</si>
  <si>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</si>
  <si>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</si>
  <si>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</si>
  <si>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</si>
  <si>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</si>
  <si>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</si>
  <si>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</si>
  <si>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</si>
  <si>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</si>
  <si>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</si>
  <si>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</si>
  <si>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</si>
  <si>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</si>
  <si>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</si>
  <si>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</si>
  <si>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</si>
  <si>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</si>
  <si>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</si>
  <si>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</si>
  <si>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</si>
  <si>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</si>
  <si>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</si>
  <si>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</si>
  <si>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</si>
  <si>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</si>
  <si>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</si>
  <si>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</si>
  <si>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</si>
  <si>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</si>
  <si>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</si>
  <si>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</si>
  <si>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</si>
  <si>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</si>
  <si>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</si>
  <si>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</si>
  <si>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</si>
  <si>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</si>
  <si>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</si>
  <si>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</si>
  <si>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</si>
  <si>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</si>
  <si>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</si>
  <si>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</si>
  <si>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</si>
  <si>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</si>
  <si>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</si>
  <si>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</si>
  <si>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</si>
  <si>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</si>
  <si>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</si>
  <si>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</si>
  <si>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</si>
  <si>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</si>
  <si>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</si>
  <si>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</si>
  <si>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</si>
  <si>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</si>
  <si>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</si>
  <si>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</si>
  <si>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</si>
  <si>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</si>
  <si>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</si>
  <si>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</si>
  <si>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</si>
  <si>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</si>
  <si>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</si>
  <si>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</si>
  <si>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</si>
  <si>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</si>
  <si>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</si>
  <si>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</si>
  <si>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</si>
  <si>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</si>
  <si>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</si>
  <si>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</si>
  <si>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</si>
  <si>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</si>
  <si>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</si>
  <si>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</si>
  <si>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</si>
  <si>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</si>
  <si>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</si>
  <si>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</si>
  <si>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</si>
  <si>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</si>
  <si>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</si>
  <si>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</si>
  <si>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</si>
  <si>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</si>
  <si>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</si>
  <si>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</si>
  <si>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</si>
  <si>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</si>
  <si>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</si>
  <si>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</si>
  <si>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</si>
  <si>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</si>
  <si>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</si>
  <si>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</si>
  <si>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</si>
  <si>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</si>
  <si>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</si>
  <si>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</si>
  <si>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</si>
  <si>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</si>
  <si>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</si>
  <si>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</si>
  <si>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</si>
  <si>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</si>
  <si>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</si>
  <si>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</si>
  <si>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</si>
  <si>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</si>
  <si>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</si>
  <si>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</si>
  <si>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</si>
  <si>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</si>
  <si>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</si>
  <si>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</si>
  <si>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</si>
  <si>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</si>
  <si>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</si>
  <si>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</si>
  <si>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</si>
  <si>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</si>
  <si>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</si>
  <si>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</si>
  <si>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</si>
  <si>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</si>
  <si>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</si>
  <si>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</si>
  <si>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</si>
  <si>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</si>
  <si>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</si>
  <si>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</si>
  <si>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</si>
  <si>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</si>
  <si>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</si>
  <si>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</si>
  <si>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</si>
  <si>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</si>
  <si>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</si>
  <si>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</si>
  <si>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</si>
  <si>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</si>
  <si>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</si>
  <si>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</si>
  <si>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</si>
  <si>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</si>
  <si>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</si>
  <si>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</si>
  <si>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</si>
  <si>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</si>
  <si>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</si>
  <si>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</si>
  <si>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</si>
  <si>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</si>
  <si>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</si>
  <si>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</si>
  <si>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</si>
  <si>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</si>
  <si>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</si>
  <si>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</si>
  <si>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</si>
  <si>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</si>
  <si>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</si>
  <si>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</si>
  <si>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</si>
  <si>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</si>
  <si>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</si>
  <si>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</si>
  <si>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</si>
  <si>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</si>
  <si>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</si>
  <si>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</si>
  <si>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</si>
  <si>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</si>
  <si>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</si>
  <si>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</si>
  <si>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</si>
  <si>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</si>
  <si>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</si>
  <si>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</si>
  <si>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</si>
  <si>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</si>
  <si>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</si>
  <si>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</si>
  <si>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</si>
  <si>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</si>
  <si>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</si>
  <si>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</si>
  <si>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</si>
  <si>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</si>
  <si>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</si>
  <si>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</si>
  <si>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</si>
  <si>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</si>
  <si>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</si>
  <si>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</si>
  <si>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</si>
  <si>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</si>
  <si>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</si>
  <si>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</si>
  <si>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</si>
  <si>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</si>
  <si>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</si>
  <si>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</si>
  <si>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</si>
  <si>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</si>
  <si>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</si>
  <si>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</si>
  <si>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</si>
  <si>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</si>
  <si>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</si>
  <si>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</si>
  <si>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</si>
  <si>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</si>
  <si>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</si>
  <si>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</si>
  <si>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</si>
  <si>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</si>
  <si>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</si>
  <si>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</si>
  <si>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</si>
  <si>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</si>
  <si>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</si>
  <si>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</si>
  <si>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</si>
  <si>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</si>
  <si>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</si>
  <si>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</si>
  <si>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</si>
  <si>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</si>
  <si>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</si>
  <si>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</si>
  <si>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</si>
  <si>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</si>
  <si>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</si>
  <si>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</si>
  <si>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</si>
  <si>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</si>
  <si>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</si>
  <si>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</si>
  <si>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</si>
  <si>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</si>
  <si>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</si>
  <si>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</si>
  <si>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</si>
  <si>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</si>
  <si>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</si>
  <si>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</si>
  <si>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</si>
  <si>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</si>
  <si>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</si>
  <si>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</si>
  <si>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</si>
  <si>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</si>
  <si>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</si>
  <si>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</si>
  <si>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</si>
  <si>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</si>
  <si>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</si>
  <si>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</si>
  <si>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</si>
  <si>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</si>
  <si>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</si>
  <si>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</si>
  <si>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</si>
  <si>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</si>
  <si>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</si>
  <si>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</si>
  <si>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</si>
  <si>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</si>
  <si>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</si>
  <si>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</si>
  <si>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</si>
  <si>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</si>
  <si>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</si>
  <si>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</si>
  <si>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</si>
  <si>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</si>
  <si>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</si>
  <si>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</si>
  <si>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</si>
  <si>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</si>
  <si>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</si>
  <si>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</si>
  <si>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</si>
  <si>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</si>
  <si>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</si>
  <si>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</si>
  <si>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</si>
  <si>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</si>
  <si>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</si>
  <si>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</si>
  <si>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</si>
  <si>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</si>
  <si>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</si>
  <si>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</si>
  <si>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</si>
  <si>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</si>
  <si>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</si>
  <si>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</si>
  <si>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</si>
  <si>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</si>
  <si>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</si>
  <si>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</si>
  <si>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</si>
  <si>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</si>
  <si>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</si>
  <si>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</si>
  <si>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</si>
  <si>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</si>
  <si>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</si>
  <si>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</si>
  <si>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</si>
  <si>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</si>
  <si>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</si>
  <si>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</si>
  <si>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</si>
  <si>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</si>
  <si>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</si>
  <si>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</si>
  <si>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</si>
  <si>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</si>
  <si>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</si>
  <si>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</si>
  <si>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</si>
  <si>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</si>
  <si>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</si>
  <si>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</si>
  <si>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</si>
  <si>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</si>
  <si>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</si>
  <si>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</si>
  <si>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</si>
  <si>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</si>
  <si>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</si>
  <si>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</si>
  <si>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</si>
  <si>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</si>
  <si>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</si>
  <si>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</si>
  <si>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</si>
  <si>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</si>
  <si>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</si>
  <si>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</si>
  <si>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</si>
  <si>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</si>
  <si>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</si>
  <si>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</si>
  <si>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</si>
  <si>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</si>
  <si>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</si>
  <si>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</si>
  <si>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</si>
  <si>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</si>
  <si>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</si>
  <si>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</si>
  <si>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</si>
  <si>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</si>
  <si>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</si>
  <si>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</si>
  <si>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</si>
  <si>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</si>
  <si>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</si>
  <si>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</si>
  <si>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</si>
  <si>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</si>
  <si>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</si>
  <si>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</si>
  <si>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</si>
  <si>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</si>
  <si>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</si>
  <si>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</si>
  <si>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</si>
  <si>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</si>
  <si>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</si>
  <si>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</si>
  <si>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</si>
  <si>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</si>
  <si>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</si>
  <si>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</si>
  <si>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</si>
  <si>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</si>
  <si>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</si>
  <si>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</si>
  <si>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</si>
  <si>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</si>
  <si>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</si>
  <si>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</si>
  <si>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</si>
  <si>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</si>
  <si>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</si>
  <si>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</si>
  <si>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</si>
  <si>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</si>
  <si>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</si>
  <si>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</si>
  <si>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</si>
  <si>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</si>
  <si>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</si>
  <si>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</si>
  <si>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</si>
  <si>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</si>
  <si>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</si>
  <si>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</si>
  <si>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</si>
  <si>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</si>
  <si>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</si>
  <si>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</si>
  <si>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</si>
  <si>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</si>
  <si>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</si>
  <si>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</si>
  <si>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</si>
  <si>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</si>
  <si>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</si>
  <si>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</si>
  <si>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</si>
  <si>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</si>
  <si>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</si>
  <si>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</si>
  <si>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</si>
  <si>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</si>
  <si>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</si>
  <si>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</si>
  <si>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</si>
  <si>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</si>
  <si>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</si>
  <si>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</si>
  <si>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</si>
  <si>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</si>
  <si>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</si>
  <si>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</si>
  <si>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</si>
  <si>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</si>
  <si>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</si>
  <si>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</si>
  <si>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</si>
  <si>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</si>
  <si>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</si>
  <si>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</si>
  <si>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</si>
  <si>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</si>
  <si>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</si>
  <si>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</si>
  <si>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</si>
  <si>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</si>
  <si>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</si>
  <si>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</si>
  <si>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</si>
  <si>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</si>
  <si>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</si>
  <si>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</si>
  <si>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</si>
  <si>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</si>
  <si>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</si>
  <si>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</si>
  <si>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</si>
  <si>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</si>
  <si>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</si>
  <si>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</si>
  <si>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</si>
  <si>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</si>
  <si>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</si>
  <si>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</si>
  <si>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</si>
  <si>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</si>
  <si>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</si>
  <si>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</si>
  <si>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</si>
  <si>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</si>
  <si>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</si>
  <si>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</si>
  <si>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</si>
  <si>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</si>
  <si>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</si>
  <si>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</si>
  <si>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</si>
  <si>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</si>
  <si>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</si>
  <si>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</si>
  <si>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</si>
  <si>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</si>
  <si>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</si>
  <si>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</si>
  <si>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</si>
  <si>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</si>
  <si>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</si>
  <si>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</si>
  <si>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</si>
  <si>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</si>
  <si>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</si>
  <si>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</si>
  <si>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</si>
  <si>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</si>
  <si>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</si>
  <si>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</si>
  <si>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</si>
  <si>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</si>
  <si>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</si>
  <si>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</si>
  <si>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</si>
  <si>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</si>
  <si>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</si>
  <si>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</si>
  <si>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</si>
  <si>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</si>
  <si>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</si>
  <si>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</si>
  <si>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</si>
  <si>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</si>
  <si>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</si>
  <si>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</si>
  <si>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</si>
  <si>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</si>
  <si>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</si>
  <si>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</si>
  <si>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</si>
  <si>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</si>
  <si>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</si>
  <si>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</si>
  <si>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</si>
  <si>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</si>
  <si>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</si>
  <si>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</si>
  <si>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</si>
  <si>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</si>
  <si>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</si>
  <si>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</si>
  <si>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</si>
  <si>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</si>
  <si>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</si>
  <si>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</si>
  <si>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</si>
  <si>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</si>
  <si>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</si>
  <si>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</si>
  <si>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</si>
  <si>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</si>
  <si>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</si>
  <si>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</si>
  <si>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</si>
  <si>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</si>
  <si>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</si>
  <si>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</si>
  <si>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</si>
  <si>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</si>
  <si>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</si>
  <si>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</si>
  <si>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</si>
  <si>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</si>
  <si>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</si>
  <si>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</si>
  <si>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</si>
  <si>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</si>
  <si>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</si>
  <si>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</si>
  <si>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</si>
  <si>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</si>
  <si>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</si>
  <si>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</si>
  <si>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</si>
  <si>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</si>
  <si>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</si>
  <si>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</si>
  <si>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</si>
  <si>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</si>
  <si>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</si>
  <si>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</si>
  <si>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</si>
  <si>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</si>
  <si>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</si>
  <si>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</si>
  <si>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</si>
  <si>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</si>
  <si>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</si>
  <si>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</si>
  <si>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</si>
  <si>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</si>
  <si>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</si>
  <si>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</si>
  <si>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</si>
  <si>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</si>
  <si>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</si>
  <si>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</si>
  <si>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</si>
  <si>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</si>
  <si>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</si>
  <si>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</si>
  <si>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</si>
  <si>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</si>
  <si>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</si>
  <si>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</si>
  <si>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</si>
  <si>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</si>
  <si>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</si>
  <si>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</si>
  <si>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</si>
  <si>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</si>
  <si>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</si>
  <si>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</si>
  <si>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</si>
  <si>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</si>
  <si>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</si>
  <si>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</si>
  <si>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</si>
  <si>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</si>
  <si>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</si>
  <si>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</si>
  <si>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</si>
  <si>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</si>
  <si>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</si>
  <si>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</si>
  <si>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</si>
  <si>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</si>
  <si>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</si>
  <si>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</si>
  <si>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</si>
  <si>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</si>
  <si>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</si>
  <si>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</si>
  <si>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</si>
  <si>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</si>
  <si>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</si>
  <si>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</si>
  <si>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</si>
  <si>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</si>
  <si>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</si>
  <si>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</si>
  <si>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</si>
  <si>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</si>
  <si>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</si>
  <si>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</si>
  <si>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</si>
  <si>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</si>
  <si>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</si>
  <si>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</si>
  <si>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</si>
  <si>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</si>
  <si>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</si>
  <si>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</si>
  <si>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</si>
  <si>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</si>
  <si>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</si>
  <si>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</si>
  <si>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</si>
  <si>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</si>
  <si>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</si>
  <si>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</si>
  <si>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</si>
  <si>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</si>
  <si>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</si>
  <si>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</si>
  <si>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</si>
  <si>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</si>
  <si>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</si>
  <si>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</si>
  <si>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</si>
  <si>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</si>
  <si>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</si>
  <si>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</si>
  <si>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</si>
  <si>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</si>
  <si>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</si>
  <si>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</si>
  <si>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</si>
  <si>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</si>
  <si>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</si>
  <si>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</si>
  <si>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</si>
  <si>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</si>
  <si>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</si>
  <si>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</si>
  <si>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</si>
  <si>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</si>
  <si>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</si>
  <si>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</si>
  <si>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</si>
  <si>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</si>
  <si>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</si>
  <si>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</si>
  <si>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</si>
  <si>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</si>
  <si>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</si>
  <si>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</si>
  <si>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</si>
  <si>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</si>
  <si>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</si>
  <si>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</si>
  <si>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</si>
  <si>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</si>
  <si>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</si>
  <si>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</si>
  <si>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</si>
  <si>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</si>
  <si>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</si>
  <si>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</si>
  <si>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</si>
  <si>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</si>
  <si>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</si>
  <si>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</si>
  <si>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</si>
  <si>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</si>
  <si>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</si>
  <si>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</si>
  <si>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</si>
  <si>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</si>
  <si>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</si>
  <si>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</si>
  <si>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</si>
  <si>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</si>
  <si>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</si>
  <si>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</si>
  <si>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</si>
  <si>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</si>
  <si>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</si>
  <si>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</si>
  <si>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</si>
  <si>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</si>
  <si>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</si>
  <si>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</si>
  <si>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</si>
  <si>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</si>
  <si>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</si>
  <si>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</si>
  <si>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</si>
  <si>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</si>
  <si>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</si>
  <si>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</si>
  <si>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</si>
  <si>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</si>
  <si>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</si>
  <si>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</si>
  <si>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</si>
  <si>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</si>
  <si>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</si>
  <si>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</si>
  <si>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</si>
  <si>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</si>
  <si>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</si>
  <si>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</si>
  <si>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</si>
  <si>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</si>
  <si>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</si>
  <si>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</si>
  <si>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</si>
  <si>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</si>
  <si>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</si>
  <si>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</si>
  <si>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</si>
  <si>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</si>
  <si>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</si>
  <si>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</si>
  <si>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</si>
  <si>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</si>
  <si>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</si>
  <si>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</si>
  <si>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</si>
  <si>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</si>
  <si>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</si>
  <si>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</si>
  <si>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</si>
  <si>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</si>
  <si>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</si>
  <si>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</si>
  <si>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</si>
  <si>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</si>
  <si>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</si>
  <si>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</si>
  <si>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</si>
  <si>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</si>
  <si>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</si>
  <si>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</si>
  <si>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</si>
  <si>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</si>
  <si>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</si>
  <si>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</si>
  <si>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</si>
  <si>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</si>
  <si>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</si>
  <si>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</si>
  <si>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</si>
  <si>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</si>
  <si>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</si>
  <si>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</si>
  <si>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</si>
  <si>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</si>
  <si>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</si>
  <si>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</si>
  <si>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</si>
  <si>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</si>
  <si>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</si>
  <si>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</si>
  <si>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</si>
  <si>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</si>
  <si>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</si>
  <si>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</si>
  <si>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</si>
  <si>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</si>
  <si>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</si>
  <si>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</si>
  <si>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</si>
  <si>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</si>
  <si>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</si>
  <si>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</si>
  <si>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</si>
  <si>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</si>
  <si>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</si>
  <si>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</si>
  <si>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</si>
  <si>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</si>
  <si>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</si>
  <si>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</si>
  <si>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</si>
  <si>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</si>
  <si>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</si>
  <si>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</si>
  <si>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</si>
  <si>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</si>
  <si>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</si>
  <si>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</si>
  <si>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</si>
  <si>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</si>
  <si>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</si>
  <si>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</si>
  <si>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</si>
  <si>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</si>
  <si>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</si>
  <si>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</si>
  <si>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</si>
  <si>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</si>
  <si>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</si>
  <si>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</si>
  <si>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</si>
  <si>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</si>
  <si>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</si>
  <si>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</si>
  <si>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</si>
  <si>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</si>
  <si>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</si>
  <si>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</si>
  <si>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</si>
  <si>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</si>
  <si>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</si>
  <si>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</si>
  <si>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</si>
  <si>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</si>
  <si>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</si>
  <si>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</si>
  <si>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</si>
  <si>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</si>
  <si>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</si>
  <si>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</si>
  <si>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</si>
  <si>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</si>
  <si>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</si>
  <si>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</si>
  <si>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</si>
  <si>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</si>
  <si>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</si>
  <si>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</si>
  <si>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</si>
  <si>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</si>
  <si>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</si>
  <si>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</si>
  <si>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</si>
  <si>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</si>
  <si>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</si>
  <si>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</si>
  <si>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</si>
  <si>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</si>
  <si>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</si>
  <si>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</si>
  <si>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</si>
  <si>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</si>
  <si>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</si>
  <si>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</si>
  <si>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</si>
  <si>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</si>
  <si>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</si>
  <si>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</si>
  <si>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</si>
  <si>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</si>
  <si>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</si>
  <si>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</si>
  <si>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</si>
  <si>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</si>
  <si>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</si>
  <si>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</si>
  <si>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</si>
  <si>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</si>
  <si>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</si>
  <si>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</si>
  <si>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</si>
  <si>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</si>
  <si>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</si>
  <si>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</si>
  <si>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</si>
  <si>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</si>
  <si>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</si>
  <si>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</si>
  <si>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</si>
  <si>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</si>
  <si>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</si>
  <si>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</si>
  <si>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</si>
  <si>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</si>
  <si>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</si>
  <si>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</si>
  <si>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</si>
  <si>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</si>
  <si>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</si>
  <si>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</si>
  <si>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</si>
  <si>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</si>
  <si>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</si>
  <si>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</si>
  <si>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</si>
  <si>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</si>
  <si>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</si>
  <si>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</si>
  <si>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</si>
  <si>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</si>
  <si>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</si>
  <si>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</si>
  <si>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</si>
  <si>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</si>
  <si>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</si>
  <si>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</si>
  <si>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</si>
  <si>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</si>
  <si>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</si>
  <si>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</si>
  <si>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</si>
  <si>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</si>
  <si>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</si>
  <si>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</si>
  <si>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</si>
  <si>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</si>
  <si>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</si>
  <si>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</si>
  <si>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</si>
  <si>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</si>
  <si>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</si>
  <si>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</si>
  <si>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</si>
  <si>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</si>
  <si>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</si>
  <si>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</si>
  <si>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</si>
  <si>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</si>
  <si>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</si>
  <si>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</si>
  <si>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</si>
  <si>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</si>
  <si>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</si>
  <si>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</si>
  <si>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</si>
  <si>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</si>
  <si>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</si>
  <si>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</si>
  <si>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</si>
  <si>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</si>
  <si>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</si>
  <si>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</si>
  <si>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</si>
  <si>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</si>
  <si>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</si>
  <si>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</si>
  <si>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</si>
  <si>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</si>
  <si>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</si>
  <si>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</si>
  <si>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</si>
  <si>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</si>
  <si>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</si>
  <si>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</si>
  <si>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</si>
  <si>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</si>
  <si>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</si>
  <si>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</si>
  <si>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</si>
  <si>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</si>
  <si>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</si>
  <si>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</si>
  <si>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</si>
  <si>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</si>
  <si>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</si>
  <si>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</si>
  <si>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</si>
  <si>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</si>
  <si>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</si>
  <si>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</si>
  <si>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</si>
  <si>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</si>
  <si>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</si>
  <si>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</si>
  <si>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</si>
  <si>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</si>
  <si>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</si>
  <si>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</si>
  <si>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</si>
  <si>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</si>
  <si>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</si>
  <si>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</si>
  <si>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</si>
  <si>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</si>
  <si>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</si>
  <si>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</si>
  <si>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</si>
  <si>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</si>
  <si>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</si>
  <si>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</si>
  <si>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</si>
  <si>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</si>
  <si>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</si>
  <si>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</si>
  <si>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</si>
  <si>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</si>
  <si>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</si>
  <si>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</si>
  <si>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</si>
  <si>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</si>
  <si>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</si>
  <si>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</si>
  <si>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</si>
  <si>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</si>
  <si>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</si>
  <si>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</si>
  <si>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</si>
  <si>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</si>
  <si>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</si>
  <si>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</si>
  <si>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</si>
  <si>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</si>
  <si>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</si>
  <si>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</si>
  <si>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</si>
  <si>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</si>
  <si>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</si>
  <si>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</si>
  <si>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</si>
  <si>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</si>
  <si>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</si>
  <si>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</si>
  <si>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</si>
  <si>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</si>
  <si>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</si>
  <si>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</si>
  <si>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</si>
  <si>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</si>
  <si>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</si>
  <si>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</si>
  <si>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</si>
  <si>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</si>
  <si>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</si>
  <si>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</si>
  <si>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</si>
  <si>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</si>
  <si>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</si>
  <si>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</si>
  <si>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</si>
  <si>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</si>
  <si>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</si>
  <si>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</si>
  <si>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</si>
  <si>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</si>
  <si>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</si>
  <si>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</si>
  <si>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</si>
  <si>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</si>
  <si>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</si>
  <si>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</si>
  <si>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</si>
  <si>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</si>
  <si>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</si>
  <si>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</si>
  <si>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</si>
  <si>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</si>
  <si>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</si>
  <si>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</si>
  <si>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</si>
  <si>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</si>
  <si>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</si>
  <si>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</si>
  <si>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</si>
  <si>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</si>
  <si>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</si>
  <si>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</si>
  <si>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</si>
  <si>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</si>
  <si>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</si>
  <si>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</si>
  <si>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</si>
  <si>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</si>
  <si>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</si>
  <si>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</si>
  <si>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</si>
  <si>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</si>
  <si>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</si>
  <si>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</si>
  <si>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</si>
  <si>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</si>
  <si>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</si>
  <si>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</si>
  <si>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</si>
  <si>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</si>
  <si>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</si>
  <si>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</si>
  <si>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</si>
  <si>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</si>
  <si>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</si>
  <si>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</si>
  <si>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</si>
  <si>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</si>
  <si>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</si>
  <si>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</si>
  <si>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</si>
  <si>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</si>
  <si>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</si>
  <si>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</si>
  <si>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</si>
  <si>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</si>
  <si>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</si>
  <si>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</si>
  <si>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</si>
  <si>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</si>
  <si>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</si>
  <si>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</si>
  <si>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</si>
  <si>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</si>
  <si>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</si>
  <si>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</si>
  <si>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</si>
  <si>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</si>
  <si>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</si>
  <si>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</si>
  <si>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</si>
  <si>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</si>
  <si>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</si>
  <si>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</si>
  <si>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</si>
  <si>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</si>
  <si>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</si>
  <si>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</si>
  <si>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</si>
  <si>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</si>
  <si>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</si>
  <si>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</si>
  <si>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</si>
  <si>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</si>
  <si>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</si>
  <si>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</si>
  <si>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</si>
  <si>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</si>
  <si>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</si>
  <si>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</si>
  <si>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</si>
  <si>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</si>
  <si>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</si>
  <si>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</si>
  <si>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</si>
  <si>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</si>
  <si>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</si>
  <si>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</si>
  <si>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</si>
  <si>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</si>
  <si>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</si>
  <si>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</si>
  <si>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</si>
  <si>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</si>
  <si>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</si>
  <si>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</si>
  <si>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</si>
  <si>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</si>
  <si>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</si>
  <si>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</si>
  <si>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</si>
  <si>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</si>
  <si>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</si>
  <si>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</si>
  <si>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</si>
  <si>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</si>
  <si>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</si>
  <si>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</si>
  <si>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</si>
  <si>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</si>
  <si>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</si>
  <si>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</si>
  <si>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</si>
  <si>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</si>
  <si>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</si>
  <si>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</si>
  <si>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</si>
  <si>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</si>
  <si>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</si>
  <si>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</si>
  <si>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</si>
  <si>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</si>
  <si>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</si>
  <si>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</si>
  <si>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</si>
  <si>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</si>
  <si>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</si>
  <si>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</si>
  <si>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</si>
  <si>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</si>
  <si>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</si>
  <si>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</si>
  <si>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</si>
  <si>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</si>
  <si>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</si>
  <si>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</si>
  <si>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</si>
  <si>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</si>
  <si>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</si>
  <si>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</si>
  <si>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</si>
  <si>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</si>
  <si>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</si>
  <si>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</si>
  <si>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</si>
  <si>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</si>
  <si>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</si>
  <si>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</si>
  <si>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</si>
  <si>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</si>
  <si>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</si>
  <si>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</si>
  <si>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</si>
  <si>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</si>
  <si>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</si>
  <si>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</si>
  <si>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</si>
  <si>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</si>
  <si>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</si>
  <si>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</si>
  <si>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</si>
  <si>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</si>
  <si>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</si>
  <si>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</si>
  <si>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</si>
  <si>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</si>
  <si>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</si>
  <si>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</si>
  <si>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</si>
  <si>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</si>
  <si>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</si>
  <si>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</si>
  <si>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</si>
  <si>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</si>
  <si>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</si>
  <si>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</si>
  <si>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</si>
  <si>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</si>
  <si>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</si>
  <si>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</si>
  <si>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</si>
  <si>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</si>
  <si>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</si>
  <si>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</si>
  <si>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</si>
  <si>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</si>
  <si>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</si>
  <si>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</si>
  <si>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</si>
  <si>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</si>
  <si>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</si>
  <si>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</si>
  <si>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</si>
  <si>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</si>
  <si>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</si>
  <si>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</si>
  <si>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</si>
  <si>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</si>
  <si>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</si>
  <si>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</si>
  <si>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</si>
  <si>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</si>
  <si>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</si>
  <si>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</si>
  <si>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</si>
  <si>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</si>
  <si>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</si>
  <si>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</si>
  <si>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</si>
  <si>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</si>
  <si>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</si>
  <si>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</si>
  <si>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</si>
  <si>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</si>
  <si>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</si>
  <si>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</si>
  <si>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</si>
  <si>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</si>
  <si>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</si>
  <si>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</si>
  <si>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</si>
  <si>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</si>
  <si>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</si>
  <si>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</si>
  <si>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</si>
  <si>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</si>
  <si>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</si>
  <si>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</si>
  <si>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</si>
  <si>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</si>
  <si>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</si>
  <si>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</si>
  <si>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</si>
  <si>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</si>
  <si>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</si>
  <si>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</si>
  <si>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</si>
  <si>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</si>
  <si>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</si>
  <si>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</si>
  <si>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</si>
  <si>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</si>
  <si>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</si>
  <si>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</si>
  <si>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</si>
  <si>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</si>
  <si>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</si>
  <si>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</si>
  <si>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</si>
  <si>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</si>
  <si>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</si>
  <si>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</si>
  <si>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</si>
  <si>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</si>
  <si>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</si>
  <si>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</si>
  <si>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</si>
  <si>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</si>
  <si>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</si>
  <si>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</si>
  <si>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</si>
  <si>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</si>
  <si>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</si>
  <si>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</si>
  <si>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</si>
  <si>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</si>
  <si>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</si>
  <si>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</si>
  <si>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</si>
  <si>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</si>
  <si>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</si>
  <si>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</si>
  <si>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</si>
  <si>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</si>
  <si>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</si>
  <si>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</si>
  <si>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</si>
  <si>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</si>
  <si>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</si>
  <si>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</si>
  <si>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</si>
  <si>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</si>
  <si>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</si>
  <si>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</si>
  <si>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</si>
  <si>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</si>
  <si>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</si>
  <si>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</si>
  <si>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</si>
  <si>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</si>
  <si>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</si>
  <si>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</si>
  <si>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</si>
  <si>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</si>
  <si>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</si>
  <si>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</si>
  <si>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</si>
  <si>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</si>
  <si>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</si>
  <si>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</si>
  <si>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</si>
  <si>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</si>
  <si>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</si>
  <si>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</si>
  <si>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</si>
  <si>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</si>
  <si>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</si>
  <si>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</si>
  <si>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</si>
  <si>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</si>
  <si>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</si>
  <si>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</si>
  <si>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</si>
  <si>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</si>
  <si>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</si>
  <si>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</si>
  <si>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</si>
  <si>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</si>
  <si>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</si>
  <si>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</si>
  <si>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</si>
  <si>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</si>
  <si>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</si>
  <si>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</si>
  <si>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</si>
  <si>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</si>
  <si>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</si>
  <si>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</si>
  <si>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</si>
  <si>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</si>
  <si>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</si>
  <si>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</si>
  <si>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</si>
  <si>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</si>
  <si>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</si>
  <si>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</si>
  <si>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</si>
  <si>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</si>
  <si>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</si>
  <si>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</si>
  <si>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</si>
  <si>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</si>
  <si>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</si>
  <si>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</si>
  <si>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</si>
  <si>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</si>
  <si>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</si>
  <si>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</si>
  <si>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</si>
  <si>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</si>
  <si>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</si>
  <si>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</si>
  <si>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</si>
  <si>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</si>
  <si>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</si>
  <si>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</si>
  <si>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</si>
  <si>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</si>
  <si>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</si>
  <si>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</si>
  <si>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</si>
  <si>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</si>
  <si>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</si>
  <si>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</si>
  <si>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</si>
  <si>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</si>
  <si>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</si>
  <si>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</si>
  <si>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</si>
  <si>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</si>
  <si>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</si>
  <si>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</si>
  <si>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</si>
  <si>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</si>
  <si>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</si>
  <si>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</si>
  <si>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</si>
  <si>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</si>
  <si>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</si>
  <si>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</si>
  <si>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</si>
  <si>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</si>
  <si>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</si>
  <si>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</si>
  <si>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</si>
  <si>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</si>
  <si>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</si>
  <si>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</si>
  <si>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</si>
  <si>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</si>
  <si>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</si>
  <si>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</si>
  <si>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</si>
  <si>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</si>
  <si>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</si>
  <si>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</si>
  <si>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</si>
  <si>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</si>
  <si>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</si>
  <si>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</si>
  <si>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</si>
  <si>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</si>
  <si>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</si>
  <si>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</si>
  <si>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</si>
  <si>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</si>
  <si>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</si>
  <si>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</si>
  <si>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</si>
  <si>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</si>
  <si>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</si>
  <si>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</si>
  <si>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</si>
  <si>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</si>
  <si>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</si>
  <si>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</si>
  <si>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</si>
  <si>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</si>
  <si>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</si>
  <si>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</si>
  <si>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</si>
  <si>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</si>
  <si>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</si>
  <si>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</si>
  <si>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</si>
  <si>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</si>
  <si>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</si>
  <si>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</si>
  <si>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</si>
  <si>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</si>
  <si>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</si>
  <si>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</si>
  <si>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</si>
  <si>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</si>
  <si>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</si>
  <si>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</si>
  <si>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</si>
  <si>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</si>
  <si>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</si>
  <si>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</si>
  <si>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</si>
  <si>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</si>
  <si>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</si>
  <si>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</si>
  <si>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</si>
  <si>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</si>
  <si>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</si>
  <si>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</si>
  <si>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</si>
  <si>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</si>
  <si>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</si>
  <si>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</si>
  <si>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</si>
  <si>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</si>
  <si>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</si>
  <si>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</si>
  <si>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</si>
  <si>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</si>
  <si>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</si>
  <si>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</si>
  <si>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</si>
  <si>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</si>
  <si>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</si>
  <si>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</si>
  <si>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</si>
  <si>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</si>
  <si>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</si>
  <si>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</si>
  <si>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</si>
  <si>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</si>
  <si>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</si>
  <si>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</si>
  <si>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</si>
  <si>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</si>
  <si>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</si>
  <si>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</si>
  <si>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</si>
  <si>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</si>
  <si>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</si>
  <si>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</si>
  <si>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</si>
  <si>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</si>
  <si>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</si>
  <si>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</si>
  <si>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</si>
  <si>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</si>
  <si>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</si>
  <si>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</si>
  <si>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</si>
  <si>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</si>
  <si>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</si>
  <si>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</si>
  <si>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</si>
  <si>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</si>
  <si>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</si>
  <si>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</si>
  <si>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</si>
  <si>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</si>
  <si>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</si>
  <si>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</si>
  <si>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</si>
  <si>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</si>
  <si>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</si>
  <si>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</si>
  <si>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</si>
  <si>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</si>
  <si>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</si>
  <si>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</si>
  <si>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</si>
  <si>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</si>
  <si>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</si>
  <si>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</si>
  <si>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</si>
  <si>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</si>
  <si>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</si>
  <si>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</si>
  <si>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</si>
  <si>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</si>
  <si>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</si>
  <si>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</si>
  <si>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</si>
  <si>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</si>
  <si>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</si>
  <si>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</si>
  <si>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</si>
  <si>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</si>
  <si>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</si>
  <si>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</si>
  <si>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</si>
  <si>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</si>
  <si>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</si>
  <si>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</si>
  <si>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</si>
  <si>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</si>
  <si>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</si>
  <si>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</si>
  <si>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</si>
  <si>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</si>
  <si>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</si>
  <si>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</si>
  <si>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</si>
  <si>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</si>
  <si>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</si>
  <si>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</si>
  <si>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</si>
  <si>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</si>
  <si>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</si>
  <si>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</si>
  <si>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</si>
  <si>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</si>
  <si>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</si>
  <si>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</si>
  <si>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</si>
  <si>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</si>
  <si>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</si>
  <si>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</si>
  <si>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</si>
  <si>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</si>
  <si>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</si>
  <si>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</si>
  <si>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</si>
  <si>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</si>
  <si>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</si>
  <si>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</si>
  <si>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</si>
  <si>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</si>
  <si>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</si>
  <si>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</si>
  <si>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</si>
  <si>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</si>
  <si>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</si>
  <si>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</si>
  <si>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</si>
  <si>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</si>
  <si>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</si>
  <si>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</si>
  <si>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</si>
  <si>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</si>
  <si>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</si>
  <si>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</si>
  <si>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</si>
  <si>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</si>
  <si>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</si>
  <si>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</si>
  <si>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</si>
  <si>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</si>
  <si>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</si>
  <si>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</si>
  <si>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</si>
  <si>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</si>
  <si>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</si>
  <si>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</si>
  <si>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</si>
  <si>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</si>
  <si>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</si>
  <si>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</si>
  <si>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</si>
  <si>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</si>
  <si>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</si>
  <si>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</si>
  <si>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</si>
  <si>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</si>
  <si>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</si>
  <si>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</si>
  <si>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</si>
  <si>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</si>
  <si>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</si>
  <si>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</si>
  <si>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</si>
  <si>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</si>
  <si>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</si>
  <si>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</si>
  <si>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</si>
  <si>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</si>
  <si>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</si>
  <si>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</si>
  <si>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</si>
  <si>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</si>
  <si>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</si>
  <si>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</si>
  <si>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</si>
  <si>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</si>
  <si>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</si>
  <si>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</si>
  <si>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</si>
  <si>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</si>
  <si>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</si>
  <si>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</si>
  <si>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</si>
  <si>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</si>
  <si>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</si>
  <si>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</si>
  <si>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</si>
  <si>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</si>
  <si>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</si>
  <si>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</si>
  <si>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</si>
  <si>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</si>
  <si>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</si>
  <si>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</si>
  <si>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</si>
  <si>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</si>
  <si>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</si>
  <si>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</si>
  <si>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</si>
  <si>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</si>
  <si>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</si>
  <si>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</si>
  <si>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</si>
  <si>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</si>
  <si>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</si>
  <si>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</si>
  <si>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</si>
  <si>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</si>
  <si>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</si>
  <si>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</si>
  <si>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</si>
  <si>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</si>
  <si>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</si>
  <si>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</si>
  <si>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</si>
  <si>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</si>
  <si>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</si>
  <si>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</si>
  <si>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</si>
  <si>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</si>
  <si>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</si>
  <si>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</si>
  <si>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</si>
  <si>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</si>
  <si>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</si>
  <si>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</si>
  <si>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</si>
  <si>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</si>
  <si>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</si>
  <si>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</si>
  <si>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</si>
  <si>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</si>
  <si>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</si>
  <si>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</si>
  <si>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</si>
  <si>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</si>
  <si>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</si>
  <si>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</si>
  <si>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</si>
  <si>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</si>
  <si>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</si>
  <si>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</si>
  <si>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</si>
  <si>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</si>
  <si>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</si>
  <si>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</si>
  <si>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</si>
  <si>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</si>
  <si>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</si>
  <si>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</si>
  <si>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</si>
  <si>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</si>
  <si>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</si>
  <si>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</si>
  <si>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</si>
  <si>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</si>
  <si>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</si>
  <si>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</si>
  <si>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</si>
  <si>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</si>
  <si>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</si>
  <si>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</si>
  <si>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</si>
  <si>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</si>
  <si>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</si>
  <si>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</si>
  <si>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</si>
  <si>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</si>
  <si>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</si>
  <si>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</si>
  <si>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</si>
  <si>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</si>
  <si>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</si>
  <si>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</si>
  <si>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</si>
  <si>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</si>
  <si>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</si>
  <si>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</si>
  <si>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</si>
  <si>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</si>
  <si>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</si>
  <si>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</si>
  <si>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</si>
  <si>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</si>
  <si>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</si>
  <si>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</si>
  <si>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</si>
  <si>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</si>
  <si>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</si>
  <si>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</si>
  <si>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</si>
  <si>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</si>
  <si>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</si>
  <si>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</si>
  <si>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</si>
  <si>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</si>
  <si>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</si>
  <si>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</si>
  <si>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</si>
  <si>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</si>
  <si>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</si>
  <si>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</si>
  <si>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</si>
  <si>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</si>
  <si>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</si>
  <si>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</si>
  <si>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</si>
  <si>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</si>
  <si>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</si>
  <si>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</si>
  <si>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</si>
  <si>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</si>
  <si>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</si>
  <si>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</si>
  <si>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</si>
  <si>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</si>
  <si>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</si>
  <si>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</si>
  <si>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</si>
  <si>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</si>
  <si>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</si>
  <si>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</si>
  <si>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</si>
  <si>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</si>
  <si>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</si>
  <si>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</si>
  <si>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</si>
  <si>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</si>
  <si>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</si>
  <si>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</si>
  <si>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</si>
  <si>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</si>
  <si>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</si>
  <si>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</si>
  <si>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</si>
  <si>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</si>
  <si>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</si>
  <si>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</si>
  <si>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</si>
  <si>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</si>
  <si>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</si>
  <si>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</si>
  <si>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</si>
  <si>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</si>
  <si>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</si>
  <si>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</si>
  <si>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</si>
  <si>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</si>
  <si>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</si>
  <si>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</si>
  <si>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</si>
  <si>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</si>
  <si>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</si>
  <si>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</si>
  <si>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</si>
  <si>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</si>
  <si>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</si>
  <si>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</si>
  <si>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</si>
  <si>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</si>
  <si>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</si>
  <si>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</si>
  <si>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</si>
  <si>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</si>
  <si>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</si>
  <si>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</si>
  <si>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</si>
  <si>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</si>
  <si>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</si>
  <si>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</si>
  <si>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</si>
  <si>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</si>
  <si>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</si>
  <si>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</si>
  <si>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</si>
  <si>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</si>
  <si>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</si>
  <si>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</si>
  <si>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</si>
  <si>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</si>
  <si>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</si>
  <si>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</si>
  <si>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</si>
  <si>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</si>
  <si>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</si>
  <si>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</si>
  <si>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</si>
  <si>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</si>
  <si>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</si>
  <si>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</si>
  <si>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</si>
  <si>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</si>
  <si>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</si>
  <si>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</si>
  <si>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</si>
  <si>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</si>
  <si>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</si>
  <si>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</si>
  <si>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</si>
  <si>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</si>
  <si>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</si>
  <si>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</si>
  <si>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</si>
  <si>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</si>
  <si>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</si>
  <si>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</si>
  <si>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</si>
  <si>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</si>
  <si>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</si>
  <si>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</si>
  <si>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</si>
  <si>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</si>
  <si>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</si>
  <si>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</si>
  <si>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</si>
  <si>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</si>
  <si>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</si>
  <si>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</si>
  <si>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</si>
  <si>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</si>
  <si>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</si>
  <si>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</si>
  <si>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</si>
  <si>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</si>
  <si>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</si>
  <si>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</si>
  <si>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</si>
  <si>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</si>
  <si>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</si>
  <si>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</si>
  <si>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</si>
  <si>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</si>
  <si>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</si>
  <si>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</si>
  <si>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</si>
  <si>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</si>
  <si>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</si>
  <si>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</si>
  <si>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</si>
  <si>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</si>
  <si>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</si>
  <si>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</si>
  <si>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</si>
  <si>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</si>
  <si>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</si>
  <si>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</si>
  <si>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</si>
  <si>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</si>
  <si>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</si>
  <si>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</si>
  <si>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</si>
  <si>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</si>
  <si>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</si>
  <si>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</si>
  <si>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</si>
  <si>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</si>
  <si>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</si>
  <si>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</si>
  <si>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</si>
  <si>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</si>
  <si>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</si>
  <si>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</si>
  <si>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</si>
  <si>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</si>
  <si>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</si>
  <si>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</si>
  <si>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</si>
  <si>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</si>
  <si>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</si>
  <si>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</si>
  <si>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</si>
  <si>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</si>
  <si>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</si>
  <si>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</si>
  <si>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</si>
  <si>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</si>
  <si>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</si>
  <si>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</si>
  <si>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</si>
  <si>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</si>
  <si>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</si>
  <si>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</si>
  <si>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</si>
  <si>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</si>
  <si>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</si>
  <si>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</si>
  <si>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</si>
  <si>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</si>
  <si>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</si>
  <si>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</si>
  <si>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</si>
  <si>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</si>
  <si>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</si>
  <si>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</si>
  <si>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</si>
  <si>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</si>
  <si>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</si>
  <si>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</si>
  <si>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</si>
  <si>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</si>
  <si>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</si>
  <si>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</si>
  <si>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</si>
  <si>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</si>
  <si>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</si>
  <si>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</si>
  <si>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</si>
  <si>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</si>
  <si>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</si>
  <si>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</si>
  <si>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</si>
  <si>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</si>
  <si>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</si>
  <si>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</si>
  <si>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</si>
  <si>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</si>
  <si>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</si>
  <si>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</si>
  <si>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</si>
  <si>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</si>
  <si>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</si>
  <si>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</si>
  <si>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</si>
  <si>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</si>
  <si>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</si>
  <si>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</si>
  <si>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</si>
  <si>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</si>
  <si>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</si>
  <si>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</si>
  <si>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</si>
  <si>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</si>
  <si>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</si>
  <si>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</si>
  <si>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</si>
  <si>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</si>
  <si>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</si>
  <si>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</si>
  <si>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</si>
  <si>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</si>
  <si>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</si>
  <si>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</si>
  <si>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</si>
  <si>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</si>
  <si>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</si>
  <si>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</si>
  <si>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</si>
  <si>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</si>
  <si>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</si>
  <si>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</si>
  <si>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</si>
  <si>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</si>
  <si>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</si>
  <si>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</si>
  <si>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</si>
  <si>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</si>
  <si>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</si>
  <si>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</si>
  <si>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</si>
  <si>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</si>
  <si>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</si>
  <si>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</si>
  <si>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</si>
  <si>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</si>
  <si>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</si>
  <si>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</si>
  <si>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</si>
  <si>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</si>
  <si>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</si>
  <si>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</si>
  <si>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</si>
  <si>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</si>
  <si>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</si>
  <si>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</si>
  <si>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</si>
  <si>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</si>
  <si>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</si>
  <si>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</si>
  <si>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</si>
  <si>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</si>
  <si>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</si>
  <si>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</si>
  <si>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</si>
  <si>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</si>
  <si>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</si>
  <si>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</si>
  <si>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</si>
  <si>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</si>
  <si>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</si>
  <si>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</si>
  <si>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</si>
  <si>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</si>
  <si>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</si>
  <si>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</si>
  <si>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</si>
  <si>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</si>
  <si>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</si>
  <si>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</si>
  <si>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</si>
  <si>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</si>
  <si>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</si>
  <si>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</si>
  <si>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</si>
  <si>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</si>
  <si>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</si>
  <si>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</si>
  <si>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</si>
  <si>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</si>
  <si>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</si>
  <si>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</si>
  <si>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</si>
  <si>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</si>
  <si>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</si>
  <si>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</si>
  <si>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</si>
  <si>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</si>
  <si>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</si>
  <si>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</si>
  <si>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</si>
  <si>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</si>
  <si>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</si>
  <si>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</si>
  <si>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</si>
  <si>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</si>
  <si>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</si>
  <si>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</si>
  <si>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</si>
  <si>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</si>
  <si>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</si>
  <si>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</si>
  <si>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</si>
  <si>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</si>
  <si>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</si>
  <si>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</si>
  <si>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</si>
  <si>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</si>
  <si>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</si>
  <si>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</si>
  <si>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</si>
  <si>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</si>
  <si>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</si>
  <si>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</si>
  <si>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</si>
  <si>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</si>
  <si>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</si>
  <si>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</si>
  <si>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</si>
  <si>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</si>
  <si>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</si>
  <si>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</si>
  <si>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</si>
  <si>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</si>
  <si>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</si>
  <si>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</si>
  <si>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</si>
  <si>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</si>
  <si>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</si>
  <si>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</si>
  <si>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</si>
  <si>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</si>
  <si>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</si>
  <si>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</si>
  <si>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</si>
  <si>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</si>
  <si>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</si>
  <si>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</si>
  <si>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</si>
  <si>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</si>
  <si>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</si>
  <si>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</si>
  <si>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</si>
  <si>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</si>
  <si>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</si>
  <si>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</si>
  <si>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</si>
  <si>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</si>
  <si>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</si>
  <si>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</si>
  <si>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</si>
  <si>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</si>
  <si>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</si>
  <si>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</si>
  <si>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</si>
  <si>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</si>
  <si>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</si>
  <si>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</si>
  <si>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</si>
  <si>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</si>
  <si>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</si>
  <si>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</si>
  <si>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</si>
  <si>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</si>
  <si>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</si>
  <si>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</si>
  <si>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</si>
  <si>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</si>
  <si>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</si>
  <si>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</si>
  <si>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</si>
  <si>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</si>
  <si>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</si>
  <si>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</si>
  <si>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</si>
  <si>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</si>
  <si>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</si>
  <si>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</si>
  <si>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</si>
  <si>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</si>
  <si>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</si>
  <si>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</si>
  <si>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</si>
  <si>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</si>
  <si>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</si>
  <si>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</si>
  <si>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</si>
  <si>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</si>
  <si>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</si>
  <si>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</si>
  <si>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</si>
  <si>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</si>
  <si>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</si>
  <si>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</si>
  <si>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</si>
  <si>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</si>
  <si>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</si>
  <si>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</si>
  <si>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</si>
  <si>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</si>
  <si>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</si>
  <si>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</si>
  <si>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</si>
  <si>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</si>
  <si>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</si>
  <si>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</si>
  <si>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</si>
  <si>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</si>
  <si>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</si>
  <si>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</si>
  <si>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</si>
  <si>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</si>
  <si>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</si>
  <si>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</si>
  <si>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</si>
  <si>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</si>
  <si>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</si>
  <si>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</si>
  <si>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</si>
  <si>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</si>
  <si>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</si>
  <si>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</si>
  <si>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</si>
  <si>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</si>
  <si>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</si>
  <si>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</si>
  <si>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</si>
  <si>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</si>
  <si>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</si>
  <si>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</si>
  <si>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</si>
  <si>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</si>
  <si>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</si>
  <si>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</si>
  <si>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</si>
  <si>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</si>
  <si>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</si>
  <si>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</si>
  <si>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</si>
  <si>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</si>
  <si>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</si>
  <si>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</si>
  <si>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</si>
  <si>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</si>
  <si>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</si>
  <si>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</si>
  <si>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</si>
  <si>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</si>
  <si>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</si>
  <si>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</si>
  <si>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</si>
  <si>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</si>
  <si>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</si>
  <si>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</si>
  <si>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</si>
  <si>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</si>
  <si>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</si>
  <si>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</si>
  <si>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</si>
  <si>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</si>
  <si>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</si>
  <si>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</si>
  <si>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</si>
  <si>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</si>
  <si>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</si>
  <si>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</si>
  <si>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</si>
  <si>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</si>
  <si>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</si>
  <si>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</si>
  <si>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</si>
  <si>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</si>
  <si>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</si>
  <si>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</si>
  <si>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</si>
  <si>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</si>
  <si>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</si>
  <si>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</si>
  <si>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</si>
  <si>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</si>
  <si>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</si>
  <si>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</si>
  <si>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</si>
  <si>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</si>
  <si>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</si>
  <si>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</si>
  <si>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</si>
  <si>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</si>
  <si>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</si>
  <si>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</si>
  <si>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</si>
  <si>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</si>
  <si>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</si>
  <si>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</si>
  <si>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</si>
  <si>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</si>
  <si>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</si>
  <si>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</si>
  <si>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</si>
  <si>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</si>
  <si>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</si>
  <si>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</si>
  <si>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</si>
  <si>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</si>
  <si>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</si>
  <si>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</si>
  <si>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</si>
  <si>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</si>
  <si>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</si>
  <si>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</si>
  <si>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</si>
  <si>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</si>
  <si>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</si>
  <si>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</si>
  <si>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</si>
  <si>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</si>
  <si>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</si>
  <si>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</si>
  <si>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</si>
  <si>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</si>
  <si>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</si>
  <si>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</si>
  <si>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</si>
  <si>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</si>
  <si>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</si>
  <si>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</si>
  <si>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</si>
  <si>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</si>
  <si>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</si>
  <si>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</si>
  <si>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</si>
  <si>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</si>
  <si>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</si>
  <si>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</si>
  <si>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</si>
  <si>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</si>
  <si>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</si>
  <si>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</si>
  <si>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</si>
  <si>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</si>
  <si>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</si>
  <si>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</si>
  <si>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</si>
  <si>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</si>
  <si>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</si>
  <si>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</si>
  <si>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</si>
  <si>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</si>
  <si>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</si>
  <si>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</si>
  <si>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</si>
  <si>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</si>
  <si>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</si>
  <si>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</si>
  <si>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</si>
  <si>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</si>
  <si>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</si>
  <si>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</si>
  <si>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</si>
  <si>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</si>
  <si>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</si>
  <si>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</si>
  <si>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</si>
  <si>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</si>
  <si>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</si>
  <si>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</si>
  <si>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</si>
  <si>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</si>
  <si>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</si>
  <si>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</si>
  <si>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</si>
  <si>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</si>
  <si>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</si>
  <si>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</si>
  <si>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</si>
  <si>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</si>
  <si>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</si>
  <si>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</si>
  <si>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</si>
  <si>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</si>
  <si>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</si>
  <si>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</si>
  <si>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</si>
  <si>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</si>
  <si>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</si>
  <si>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</si>
  <si>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</si>
  <si>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</si>
  <si>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</si>
  <si>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</si>
  <si>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</si>
  <si>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</si>
  <si>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</si>
  <si>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</si>
  <si>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</si>
  <si>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</si>
  <si>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</si>
  <si>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</si>
  <si>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</si>
  <si>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</si>
  <si>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</si>
  <si>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</si>
  <si>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</si>
  <si>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</si>
  <si>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</si>
  <si>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</si>
  <si>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</si>
  <si>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</si>
  <si>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</si>
  <si>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</si>
  <si>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</si>
  <si>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</si>
  <si>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</si>
  <si>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</si>
  <si>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</si>
  <si>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</si>
  <si>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</si>
  <si>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</si>
  <si>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</si>
  <si>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</si>
  <si>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</si>
  <si>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</si>
  <si>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</si>
  <si>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</si>
  <si>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</si>
  <si>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</si>
  <si>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</si>
  <si>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</si>
  <si>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</si>
  <si>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</si>
  <si>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</si>
  <si>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</si>
  <si>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</si>
  <si>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</si>
  <si>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</si>
  <si>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</si>
  <si>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</si>
  <si>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</si>
  <si>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</si>
  <si>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</si>
  <si>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</si>
  <si>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</si>
  <si>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</si>
  <si>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</si>
  <si>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</si>
  <si>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</si>
  <si>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</si>
  <si>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</si>
  <si>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</si>
  <si>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</si>
  <si>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</si>
  <si>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</si>
  <si>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</si>
  <si>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</si>
  <si>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</si>
  <si>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</si>
  <si>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</si>
  <si>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</si>
  <si>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</si>
  <si>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</si>
  <si>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</si>
  <si>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</si>
  <si>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</si>
  <si>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</si>
  <si>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</si>
  <si>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</si>
  <si>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</si>
  <si>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</si>
  <si>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</si>
  <si>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</si>
  <si>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</si>
  <si>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</si>
  <si>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</si>
  <si>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</si>
  <si>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</si>
  <si>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</si>
  <si>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</si>
  <si>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</si>
  <si>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</si>
  <si>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</si>
  <si>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</si>
  <si>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</si>
  <si>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</si>
  <si>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</si>
  <si>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</si>
  <si>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</si>
  <si>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</si>
  <si>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</si>
  <si>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</si>
  <si>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</si>
  <si>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</si>
  <si>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</si>
  <si>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</si>
  <si>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</si>
  <si>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</si>
  <si>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</si>
  <si>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</si>
  <si>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</si>
  <si>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</si>
  <si>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</si>
  <si>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</si>
  <si>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</si>
  <si>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</si>
  <si>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</si>
  <si>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</si>
  <si>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</si>
  <si>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</si>
  <si>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</si>
  <si>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</si>
  <si>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</si>
  <si>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</si>
  <si>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</si>
  <si>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</si>
  <si>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</si>
  <si>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</si>
  <si>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</si>
  <si>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</si>
  <si>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</si>
  <si>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</si>
  <si>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</si>
  <si>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</si>
  <si>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</si>
  <si>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</si>
  <si>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</si>
  <si>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</si>
  <si>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</si>
  <si>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</si>
  <si>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</si>
  <si>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</si>
  <si>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</si>
  <si>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</si>
  <si>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</si>
  <si>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</si>
  <si>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</si>
  <si>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</si>
  <si>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</si>
  <si>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</si>
  <si>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</si>
  <si>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</si>
  <si>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</si>
  <si>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</si>
  <si>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</si>
  <si>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</si>
  <si>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</si>
  <si>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</si>
  <si>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</si>
  <si>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</si>
  <si>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</si>
  <si>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</si>
  <si>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</si>
  <si>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</si>
  <si>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</si>
  <si>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</si>
  <si>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</si>
  <si>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</si>
  <si>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</si>
  <si>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</si>
  <si>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</si>
  <si>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</si>
  <si>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</si>
  <si>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</si>
  <si>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</si>
  <si>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</si>
  <si>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</si>
  <si>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</si>
  <si>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</si>
  <si>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</si>
  <si>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</si>
  <si>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</si>
  <si>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</si>
  <si>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</si>
  <si>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</si>
  <si>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</si>
  <si>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</si>
  <si>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</si>
  <si>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</si>
  <si>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</si>
  <si>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</si>
  <si>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</si>
  <si>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</si>
  <si>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</si>
  <si>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</si>
  <si>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</si>
  <si>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</si>
  <si>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</si>
  <si>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</si>
  <si>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</si>
  <si>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</si>
  <si>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</si>
  <si>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</si>
  <si>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</si>
  <si>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</si>
  <si>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</si>
  <si>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</si>
  <si>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</si>
  <si>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</si>
  <si>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</si>
  <si>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</si>
  <si>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</si>
  <si>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</si>
  <si>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</si>
  <si>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</si>
  <si>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</si>
  <si>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</si>
  <si>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</si>
  <si>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</si>
  <si>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</si>
  <si>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</si>
  <si>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</si>
  <si>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</si>
  <si>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</si>
  <si>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</si>
  <si>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</si>
  <si>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</si>
  <si>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</si>
  <si>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</si>
  <si>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</si>
  <si>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</si>
  <si>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</si>
  <si>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</si>
  <si>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</si>
  <si>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</si>
  <si>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</si>
  <si>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</si>
  <si>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</si>
  <si>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</si>
  <si>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</si>
  <si>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</si>
  <si>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</si>
  <si>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</si>
  <si>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</si>
  <si>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</si>
  <si>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</si>
  <si>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</si>
  <si>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</si>
  <si>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</si>
  <si>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</si>
  <si>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</si>
  <si>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</si>
  <si>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</si>
  <si>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</si>
  <si>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</si>
  <si>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</si>
  <si>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</si>
  <si>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</si>
  <si>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</si>
  <si>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</si>
  <si>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</si>
  <si>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</si>
  <si>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</si>
  <si>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</si>
  <si>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</si>
  <si>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</si>
  <si>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</si>
  <si>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</si>
  <si>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</si>
  <si>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</si>
  <si>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</si>
  <si>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</si>
  <si>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</si>
  <si>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</si>
  <si>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</si>
  <si>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</si>
  <si>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</si>
  <si>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</si>
  <si>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</si>
  <si>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</si>
  <si>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</si>
  <si>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</si>
  <si>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</si>
  <si>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</si>
  <si>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</si>
  <si>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</si>
  <si>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</si>
  <si>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</si>
  <si>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</si>
  <si>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</si>
  <si>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</si>
  <si>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</si>
  <si>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</si>
  <si>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</si>
  <si>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</si>
  <si>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</si>
  <si>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</si>
  <si>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</si>
  <si>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</si>
  <si>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</si>
  <si>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</si>
  <si>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</si>
  <si>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</si>
  <si>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</si>
  <si>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</si>
  <si>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</si>
  <si>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</si>
  <si>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</si>
  <si>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</si>
  <si>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</si>
  <si>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</si>
  <si>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</si>
  <si>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</si>
  <si>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</si>
  <si>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</si>
  <si>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</si>
  <si>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</si>
  <si>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</si>
  <si>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</si>
  <si>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</si>
  <si>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</si>
  <si>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</si>
  <si>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</si>
  <si>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</si>
  <si>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</si>
  <si>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</si>
  <si>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</si>
  <si>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</si>
  <si>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</si>
  <si>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</si>
  <si>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</si>
  <si>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</si>
  <si>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</si>
  <si>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</si>
  <si>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</si>
  <si>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</si>
  <si>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</si>
  <si>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</si>
  <si>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</si>
  <si>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</si>
  <si>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</si>
  <si>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</si>
  <si>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</si>
  <si>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</si>
  <si>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</si>
  <si>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</si>
  <si>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</si>
  <si>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</si>
  <si>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</si>
  <si>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</si>
  <si>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</si>
  <si>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</si>
  <si>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</si>
  <si>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</si>
  <si>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</si>
  <si>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</si>
  <si>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</si>
  <si>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</si>
  <si>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</si>
  <si>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</si>
  <si>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</si>
  <si>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</si>
  <si>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</si>
  <si>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</si>
  <si>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</si>
  <si>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</si>
  <si>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</si>
  <si>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</si>
  <si>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</si>
  <si>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</si>
  <si>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</si>
  <si>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</si>
  <si>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</si>
  <si>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</si>
  <si>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</si>
  <si>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</si>
  <si>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</si>
  <si>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</si>
  <si>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</si>
  <si>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</si>
  <si>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</si>
  <si>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</si>
  <si>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</si>
  <si>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</si>
  <si>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</si>
  <si>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</si>
  <si>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</si>
  <si>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</si>
  <si>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</si>
  <si>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</si>
  <si>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</si>
  <si>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</si>
  <si>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</si>
  <si>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</si>
  <si>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</si>
  <si>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</si>
  <si>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</si>
  <si>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</si>
  <si>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</si>
  <si>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</si>
  <si>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</si>
  <si>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</si>
  <si>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</si>
  <si>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</si>
  <si>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</si>
  <si>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</si>
  <si>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</si>
  <si>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</si>
  <si>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</si>
  <si>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</si>
  <si>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</si>
  <si>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</si>
  <si>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</si>
  <si>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</si>
  <si>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</si>
  <si>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</si>
  <si>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</si>
  <si>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</si>
  <si>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</si>
  <si>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</si>
  <si>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</si>
  <si>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</si>
  <si>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</si>
  <si>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</si>
  <si>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</si>
  <si>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</si>
  <si>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</si>
  <si>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</si>
  <si>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</si>
  <si>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</si>
  <si>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</si>
  <si>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</si>
  <si>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</si>
  <si>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</si>
  <si>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</si>
  <si>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</si>
  <si>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</si>
  <si>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</si>
  <si>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</si>
  <si>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</si>
  <si>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</si>
  <si>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</si>
  <si>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</si>
  <si>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</si>
  <si>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</si>
  <si>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</si>
  <si>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</si>
  <si>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</si>
  <si>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</si>
  <si>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</si>
  <si>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</si>
  <si>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</si>
  <si>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</si>
  <si>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</si>
  <si>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</si>
  <si>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</si>
  <si>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</si>
  <si>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</si>
  <si>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</si>
  <si>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</si>
  <si>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</si>
  <si>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</si>
  <si>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</si>
  <si>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</si>
  <si>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</si>
  <si>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</si>
  <si>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</si>
  <si>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</si>
  <si>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</si>
  <si>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</si>
  <si>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</si>
  <si>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</si>
  <si>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</si>
  <si>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</si>
  <si>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</si>
  <si>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</si>
  <si>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</si>
  <si>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</si>
  <si>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</si>
  <si>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</si>
  <si>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</si>
  <si>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</si>
  <si>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</si>
  <si>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</si>
  <si>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</si>
  <si>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</si>
  <si>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</si>
  <si>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</si>
  <si>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</si>
  <si>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</si>
  <si>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</si>
  <si>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</si>
  <si>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</si>
  <si>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</si>
  <si>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</si>
  <si>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</si>
  <si>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</si>
  <si>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</si>
  <si>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</si>
  <si>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</si>
  <si>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</si>
  <si>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</si>
  <si>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</si>
  <si>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</si>
  <si>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</si>
  <si>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</si>
  <si>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</si>
  <si>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</si>
  <si>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</si>
  <si>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</si>
  <si>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</si>
  <si>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</si>
  <si>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</si>
  <si>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</si>
  <si>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</si>
  <si>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</si>
  <si>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</si>
  <si>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</si>
  <si>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</si>
  <si>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</si>
  <si>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</si>
  <si>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</si>
  <si>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</si>
  <si>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</si>
  <si>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</si>
  <si>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</si>
  <si>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</si>
  <si>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</si>
  <si>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</si>
  <si>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</si>
  <si>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</si>
  <si>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</si>
  <si>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</si>
  <si>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</si>
  <si>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</si>
  <si>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</si>
  <si>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</si>
  <si>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</si>
  <si>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</si>
  <si>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</si>
  <si>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</si>
  <si>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</si>
  <si>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</si>
  <si>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</si>
  <si>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</si>
  <si>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</si>
  <si>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</si>
  <si>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</si>
  <si>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</si>
  <si>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</si>
  <si>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</si>
  <si>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</si>
  <si>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</si>
  <si>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</si>
  <si>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</si>
  <si>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</si>
  <si>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</si>
  <si>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</si>
  <si>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</si>
  <si>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</si>
  <si>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</si>
  <si>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</si>
  <si>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</si>
  <si>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</si>
  <si>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</si>
  <si>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</si>
  <si>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</si>
  <si>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</si>
  <si>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</si>
  <si>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</si>
  <si>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</si>
  <si>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</si>
  <si>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</si>
  <si>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</si>
  <si>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</si>
  <si>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</si>
  <si>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</si>
  <si>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</si>
  <si>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</si>
  <si>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</si>
  <si>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</si>
  <si>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</si>
  <si>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</si>
  <si>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</si>
  <si>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</si>
  <si>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</si>
  <si>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</si>
  <si>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</si>
  <si>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</si>
  <si>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</si>
  <si>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</si>
  <si>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</si>
  <si>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</si>
  <si>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</si>
  <si>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</si>
  <si>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</si>
  <si>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</si>
  <si>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</si>
  <si>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</si>
  <si>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</si>
  <si>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</si>
  <si>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</si>
  <si>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</si>
  <si>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</si>
  <si>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</si>
  <si>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</si>
  <si>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</si>
  <si>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</si>
  <si>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</si>
  <si>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</si>
  <si>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</si>
  <si>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</si>
  <si>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</si>
  <si>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</si>
  <si>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</si>
  <si>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</si>
  <si>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</si>
  <si>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</si>
  <si>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</si>
  <si>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</si>
  <si>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</si>
  <si>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</si>
  <si>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</si>
  <si>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</si>
  <si>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</si>
  <si>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</si>
  <si>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</si>
  <si>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</si>
  <si>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</si>
  <si>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</si>
  <si>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</si>
  <si>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</si>
  <si>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</si>
  <si>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</si>
  <si>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</si>
  <si>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</si>
  <si>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</si>
  <si>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</si>
  <si>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</si>
  <si>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</si>
  <si>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</si>
  <si>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</si>
  <si>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</si>
  <si>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</si>
  <si>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</si>
  <si>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</si>
  <si>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</si>
  <si>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</si>
  <si>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</si>
  <si>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</si>
  <si>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</si>
  <si>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</si>
  <si>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</si>
  <si>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</si>
  <si>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</si>
  <si>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</si>
  <si>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</si>
  <si>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</si>
  <si>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</si>
  <si>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</si>
  <si>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</si>
  <si>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</si>
  <si>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</si>
  <si>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</si>
  <si>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</si>
  <si>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</si>
  <si>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</si>
  <si>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</si>
  <si>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</si>
  <si>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</si>
  <si>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</si>
  <si>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</si>
  <si>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</si>
  <si>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</si>
  <si>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</si>
  <si>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</si>
  <si>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</si>
  <si>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</si>
  <si>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</si>
  <si>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</si>
  <si>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</si>
  <si>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</si>
  <si>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</si>
  <si>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</si>
  <si>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</si>
  <si>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</si>
  <si>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</si>
  <si>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</si>
  <si>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</si>
  <si>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</si>
  <si>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</si>
  <si>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</si>
  <si>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</si>
  <si>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</si>
  <si>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</si>
  <si>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</si>
  <si>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</si>
  <si>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</si>
  <si>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</si>
  <si>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</si>
  <si>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</si>
  <si>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</si>
  <si>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</si>
  <si>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</si>
  <si>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</si>
  <si>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</si>
  <si>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</si>
  <si>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</si>
  <si>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</si>
  <si>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</si>
  <si>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</si>
  <si>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</si>
  <si>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</si>
  <si>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</si>
  <si>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</si>
  <si>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</si>
  <si>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</si>
  <si>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</si>
  <si>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</si>
  <si>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</si>
  <si>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</si>
  <si>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</si>
  <si>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</si>
  <si>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</si>
  <si>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</si>
  <si>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</si>
  <si>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</si>
  <si>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</si>
  <si>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</si>
  <si>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</si>
  <si>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</si>
  <si>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</si>
  <si>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</si>
  <si>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</si>
  <si>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</si>
  <si>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</si>
  <si>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</si>
  <si>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</si>
  <si>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</si>
  <si>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</si>
  <si>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</si>
  <si>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</si>
  <si>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</si>
  <si>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</si>
  <si>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</si>
  <si>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</si>
  <si>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</si>
  <si>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</si>
  <si>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</si>
  <si>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</si>
  <si>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</si>
  <si>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</si>
  <si>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</si>
  <si>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</si>
  <si>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</si>
  <si>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</si>
  <si>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</si>
  <si>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</si>
  <si>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</si>
  <si>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</si>
  <si>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</si>
  <si>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</si>
  <si>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</si>
  <si>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</si>
  <si>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</si>
  <si>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</si>
  <si>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</si>
  <si>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</si>
  <si>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</si>
  <si>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</si>
  <si>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</si>
  <si>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</si>
  <si>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</si>
  <si>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</si>
  <si>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</si>
  <si>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</si>
  <si>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</si>
  <si>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</si>
  <si>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</si>
  <si>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</si>
  <si>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</si>
  <si>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</si>
  <si>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</si>
  <si>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</si>
  <si>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</si>
  <si>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</si>
  <si>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</si>
  <si>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</si>
  <si>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</si>
  <si>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</si>
  <si>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</si>
  <si>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</si>
  <si>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</si>
  <si>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</si>
  <si>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</si>
  <si>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</si>
  <si>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</si>
  <si>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</si>
  <si>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</si>
  <si>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</si>
  <si>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</si>
  <si>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</si>
  <si>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</si>
  <si>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</si>
  <si>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</si>
  <si>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</si>
  <si>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</si>
  <si>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</si>
  <si>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</si>
  <si>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</si>
  <si>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</si>
  <si>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</si>
  <si>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</si>
  <si>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</si>
  <si>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</si>
  <si>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</si>
  <si>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</si>
  <si>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</si>
  <si>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</si>
  <si>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</si>
  <si>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</si>
  <si>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</si>
  <si>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</si>
  <si>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</si>
  <si>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</si>
  <si>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</si>
  <si>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</si>
  <si>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</si>
  <si>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</si>
  <si>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</si>
  <si>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</si>
  <si>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</si>
  <si>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</si>
  <si>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</si>
  <si>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</si>
  <si>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</si>
  <si>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</si>
  <si>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</si>
  <si>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</si>
  <si>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</si>
  <si>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</si>
  <si>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</si>
  <si>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</si>
  <si>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</si>
  <si>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</si>
  <si>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</si>
  <si>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</si>
  <si>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</si>
  <si>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</si>
  <si>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</si>
  <si>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</si>
  <si>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</si>
  <si>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</si>
  <si>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</si>
  <si>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</si>
  <si>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</si>
  <si>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</si>
  <si>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</si>
  <si>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</si>
  <si>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</si>
  <si>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</si>
  <si>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</si>
  <si>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</si>
  <si>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</si>
  <si>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</si>
  <si>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</si>
  <si>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</si>
  <si>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</si>
  <si>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</si>
  <si>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</si>
  <si>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</si>
  <si>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</si>
  <si>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</si>
  <si>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</si>
  <si>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</si>
  <si>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</si>
  <si>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</si>
  <si>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</si>
  <si>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</si>
  <si>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</si>
  <si>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</si>
  <si>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</si>
  <si>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</si>
  <si>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</si>
  <si>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</si>
  <si>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</si>
  <si>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</si>
  <si>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</si>
  <si>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</si>
  <si>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</si>
  <si>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</si>
  <si>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</si>
  <si>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</si>
  <si>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</si>
  <si>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</si>
  <si>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</si>
  <si>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</si>
  <si>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</si>
  <si>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</si>
  <si>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</si>
  <si>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</si>
  <si>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</si>
  <si>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</si>
  <si>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</si>
  <si>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</si>
  <si>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</si>
  <si>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</si>
  <si>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</si>
  <si>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</si>
  <si>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</si>
  <si>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</si>
  <si>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</si>
  <si>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</si>
  <si>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</si>
  <si>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</si>
  <si>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</si>
  <si>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</si>
  <si>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</si>
  <si>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</si>
  <si>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</si>
  <si>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</si>
  <si>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</si>
  <si>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</si>
  <si>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</si>
  <si>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</si>
  <si>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</si>
  <si>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</si>
  <si>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</si>
  <si>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</si>
  <si>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</si>
  <si>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</si>
  <si>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</si>
  <si>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</si>
  <si>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</si>
  <si>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</si>
  <si>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</si>
  <si>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</si>
  <si>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</si>
  <si>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</si>
  <si>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</si>
  <si>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</si>
  <si>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</si>
  <si>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</si>
  <si>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</si>
  <si>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</si>
  <si>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</si>
  <si>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</si>
  <si>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</si>
  <si>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</si>
  <si>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</si>
  <si>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</si>
  <si>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</si>
  <si>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</si>
  <si>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</si>
  <si>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</si>
  <si>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</si>
  <si>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</si>
  <si>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</si>
  <si>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</si>
  <si>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</si>
  <si>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</si>
  <si>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</si>
  <si>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</si>
  <si>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</si>
  <si>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</si>
  <si>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</si>
  <si>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</si>
  <si>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</si>
  <si>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</si>
  <si>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</si>
  <si>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</si>
  <si>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</si>
  <si>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</si>
  <si>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</si>
  <si>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</si>
  <si>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</si>
  <si>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</si>
  <si>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</si>
  <si>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</si>
  <si>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</si>
  <si>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</si>
  <si>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</si>
  <si>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</si>
  <si>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</si>
  <si>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</si>
  <si>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</si>
  <si>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</si>
  <si>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</si>
  <si>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</si>
  <si>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</si>
  <si>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</si>
  <si>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</si>
  <si>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</si>
  <si>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</si>
  <si>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</si>
  <si>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</si>
  <si>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</si>
  <si>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</si>
  <si>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</si>
  <si>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</si>
  <si>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</si>
  <si>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</si>
  <si>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</si>
  <si>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</si>
  <si>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</si>
  <si>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</si>
  <si>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</si>
  <si>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</si>
  <si>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</si>
  <si>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</si>
  <si>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</si>
  <si>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</si>
  <si>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</si>
  <si>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</si>
  <si>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</si>
  <si>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</si>
  <si>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</si>
  <si>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</si>
  <si>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</si>
  <si>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</si>
  <si>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</si>
  <si>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</si>
  <si>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</si>
  <si>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</si>
  <si>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</si>
  <si>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</si>
  <si>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</si>
  <si>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</si>
  <si>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</si>
  <si>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</si>
  <si>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</si>
  <si>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</si>
  <si>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</si>
  <si>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</si>
  <si>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</si>
  <si>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</si>
  <si>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</si>
  <si>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</si>
  <si>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</si>
  <si>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</si>
  <si>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</si>
  <si>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</si>
  <si>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</si>
  <si>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</si>
  <si>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</si>
  <si>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</si>
  <si>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</si>
  <si>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</si>
  <si>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</si>
  <si>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</si>
  <si>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</si>
  <si>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</si>
  <si>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</si>
  <si>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</si>
  <si>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</si>
  <si>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</si>
  <si>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</si>
  <si>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</si>
  <si>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</si>
  <si>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</si>
  <si>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</si>
  <si>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</si>
  <si>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</si>
  <si>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</si>
  <si>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</si>
  <si>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</si>
  <si>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</si>
  <si>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</si>
  <si>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</si>
  <si>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</si>
  <si>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</si>
  <si>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</si>
  <si>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</si>
  <si>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</si>
  <si>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</si>
  <si>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</si>
  <si>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</si>
  <si>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</si>
  <si>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</si>
  <si>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</si>
  <si>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</si>
  <si>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</si>
  <si>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</si>
  <si>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</si>
  <si>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</si>
  <si>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</si>
  <si>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</si>
  <si>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</si>
  <si>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</si>
  <si>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</si>
  <si>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</si>
  <si>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</si>
  <si>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</si>
  <si>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</si>
  <si>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</si>
  <si>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</si>
  <si>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</si>
  <si>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</si>
  <si>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</si>
  <si>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</si>
  <si>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</si>
  <si>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</si>
  <si>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</si>
  <si>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</si>
  <si>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</si>
  <si>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</si>
  <si>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</si>
  <si>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</si>
  <si>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</si>
  <si>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</si>
  <si>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</si>
  <si>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</si>
  <si>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</si>
  <si>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</si>
  <si>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</si>
  <si>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</si>
  <si>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</si>
  <si>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</si>
  <si>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</si>
  <si>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</si>
  <si>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</si>
  <si>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</si>
  <si>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</si>
  <si>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</si>
  <si>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</si>
  <si>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</si>
  <si>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</si>
  <si>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</si>
  <si>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</si>
  <si>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</si>
  <si>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</si>
  <si>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</si>
  <si>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</si>
  <si>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</si>
  <si>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</si>
  <si>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</si>
  <si>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</si>
  <si>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</si>
  <si>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</si>
  <si>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</si>
  <si>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</si>
  <si>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</si>
  <si>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</si>
  <si>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</si>
  <si>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</si>
  <si>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</si>
  <si>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</si>
  <si>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</si>
  <si>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</si>
  <si>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</si>
  <si>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</si>
  <si>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</si>
  <si>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</si>
  <si>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</si>
  <si>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</si>
  <si>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</si>
  <si>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</si>
  <si>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</si>
  <si>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</si>
  <si>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</si>
  <si>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</si>
  <si>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</si>
  <si>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</si>
  <si>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</si>
  <si>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</si>
  <si>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</si>
  <si>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</si>
  <si>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</si>
  <si>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</si>
  <si>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</si>
  <si>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</si>
  <si>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</si>
  <si>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</si>
  <si>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</si>
  <si>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</si>
  <si>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</si>
  <si>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</si>
  <si>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</si>
  <si>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</si>
  <si>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</si>
  <si>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</si>
  <si>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</si>
  <si>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</si>
  <si>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</si>
  <si>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</si>
  <si>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</si>
  <si>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</si>
  <si>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</si>
  <si>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</si>
  <si>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</si>
  <si>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</si>
  <si>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</si>
  <si>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</si>
  <si>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</si>
  <si>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</si>
  <si>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</si>
  <si>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</si>
  <si>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</si>
  <si>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</si>
  <si>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</si>
  <si>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</si>
  <si>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</si>
  <si>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</si>
  <si>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</si>
  <si>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</si>
  <si>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</si>
  <si>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</si>
  <si>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</si>
  <si>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</si>
  <si>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</si>
  <si>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</si>
  <si>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</si>
  <si>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</si>
  <si>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</si>
  <si>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</si>
  <si>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</si>
  <si>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</si>
  <si>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</si>
  <si>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</si>
  <si>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</si>
  <si>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</si>
  <si>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</si>
  <si>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</si>
  <si>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</si>
  <si>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</si>
  <si>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</si>
  <si>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</si>
  <si>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</si>
  <si>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</si>
  <si>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</si>
  <si>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</si>
  <si>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</si>
  <si>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</si>
  <si>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</si>
  <si>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</si>
  <si>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</si>
  <si>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</si>
  <si>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</si>
  <si>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</si>
  <si>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</si>
  <si>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</si>
  <si>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</si>
  <si>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</si>
  <si>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</si>
  <si>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</si>
  <si>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</si>
  <si>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</si>
  <si>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</si>
  <si>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</si>
  <si>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</si>
  <si>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</si>
  <si>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</si>
  <si>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</si>
  <si>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</si>
  <si>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</si>
  <si>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</si>
  <si>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</si>
  <si>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</si>
  <si>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</si>
  <si>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</si>
  <si>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</si>
  <si>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</si>
  <si>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</si>
  <si>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</si>
  <si>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</si>
  <si>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</si>
  <si>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</si>
  <si>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</si>
  <si>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</si>
  <si>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</si>
  <si>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</si>
  <si>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</si>
  <si>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</si>
  <si>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</si>
  <si>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</si>
  <si>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</si>
  <si>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</si>
  <si>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</si>
  <si>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</si>
  <si>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</si>
  <si>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</si>
  <si>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</si>
  <si>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</si>
  <si>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</si>
  <si>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</si>
  <si>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</si>
  <si>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</si>
  <si>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</si>
  <si>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</si>
  <si>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</si>
  <si>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</si>
  <si>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</si>
  <si>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</si>
  <si>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</si>
  <si>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</si>
  <si>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</si>
  <si>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</si>
  <si>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</si>
  <si>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</si>
  <si>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</si>
  <si>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</si>
  <si>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</si>
  <si>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</si>
  <si>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</si>
  <si>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</si>
  <si>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</si>
  <si>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</si>
  <si>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</si>
  <si>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</si>
  <si>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</si>
  <si>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</si>
  <si>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</si>
  <si>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</si>
  <si>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</si>
  <si>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</si>
  <si>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</si>
  <si>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</si>
  <si>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</si>
  <si>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</si>
  <si>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</si>
  <si>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</si>
  <si>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</si>
  <si>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</si>
  <si>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</si>
  <si>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</si>
  <si>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</si>
  <si>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</si>
  <si>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</si>
  <si>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</si>
  <si>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</si>
  <si>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</si>
  <si>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</si>
  <si>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</si>
  <si>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</si>
  <si>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</si>
  <si>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</si>
  <si>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</si>
  <si>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</si>
  <si>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</si>
  <si>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</si>
  <si>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</si>
  <si>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</si>
  <si>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</si>
  <si>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</si>
  <si>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</si>
  <si>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</si>
  <si>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</si>
  <si>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</si>
  <si>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</si>
  <si>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</si>
  <si>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</si>
  <si>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</si>
  <si>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</si>
  <si>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</si>
  <si>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</si>
  <si>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</si>
  <si>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</si>
  <si>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</si>
  <si>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</si>
  <si>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</si>
  <si>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</si>
  <si>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</si>
  <si>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</si>
  <si>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</si>
  <si>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</si>
  <si>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</si>
  <si>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</si>
  <si>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</si>
  <si>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</si>
  <si>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</si>
  <si>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</si>
  <si>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</si>
  <si>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</si>
  <si>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</si>
  <si>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</si>
  <si>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</si>
  <si>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</si>
  <si>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</si>
  <si>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</si>
  <si>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</si>
  <si>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</si>
  <si>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</si>
  <si>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</si>
  <si>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</si>
  <si>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</si>
  <si>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</si>
  <si>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</si>
  <si>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</si>
  <si>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</si>
  <si>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</si>
  <si>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</si>
  <si>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</si>
  <si>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</si>
  <si>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</si>
  <si>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</si>
  <si>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</si>
  <si>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</si>
  <si>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</si>
  <si>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</si>
  <si>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</si>
  <si>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</si>
  <si>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</si>
  <si>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</si>
  <si>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</si>
  <si>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</si>
  <si>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</si>
  <si>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</si>
  <si>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</si>
  <si>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</si>
  <si>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</si>
  <si>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</si>
  <si>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</si>
  <si>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</si>
  <si>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</si>
  <si>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</si>
  <si>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</si>
  <si>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</si>
  <si>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</si>
  <si>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</si>
  <si>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</si>
  <si>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</si>
  <si>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</si>
  <si>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</si>
  <si>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</si>
  <si>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</si>
  <si>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</si>
  <si>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</si>
  <si>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</si>
  <si>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</si>
  <si>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</si>
  <si>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</si>
  <si>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</si>
  <si>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</si>
  <si>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</si>
  <si>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</si>
  <si>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</si>
  <si>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</si>
  <si>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</si>
  <si>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</si>
  <si>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</si>
  <si>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</si>
  <si>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</si>
  <si>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</si>
  <si>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</si>
  <si>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</si>
  <si>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</si>
  <si>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</si>
  <si>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</si>
  <si>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</si>
  <si>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</si>
  <si>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</si>
  <si>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</si>
  <si>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</si>
  <si>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</si>
  <si>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</si>
  <si>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</si>
  <si>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</si>
  <si>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</si>
  <si>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</si>
  <si>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</si>
  <si>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</si>
  <si>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</si>
  <si>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</si>
  <si>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</si>
  <si>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</si>
  <si>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</si>
  <si>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</si>
  <si>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</si>
  <si>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</si>
  <si>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</si>
  <si>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</si>
  <si>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</si>
  <si>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</si>
  <si>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</si>
  <si>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</si>
  <si>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</si>
  <si>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</si>
  <si>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</si>
  <si>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</si>
  <si>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</si>
  <si>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</si>
  <si>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</si>
  <si>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</si>
  <si>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</si>
  <si>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</si>
  <si>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</si>
  <si>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</si>
  <si>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</si>
  <si>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</si>
  <si>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</si>
  <si>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</si>
  <si>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</si>
  <si>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</si>
  <si>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</si>
  <si>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</si>
  <si>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</si>
  <si>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</si>
  <si>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</si>
  <si>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</si>
  <si>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</si>
  <si>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</si>
  <si>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</si>
  <si>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</si>
  <si>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</si>
  <si>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</si>
  <si>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</si>
  <si>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</si>
  <si>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</si>
  <si>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</si>
  <si>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</si>
  <si>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</si>
  <si>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</si>
  <si>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</si>
  <si>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</si>
  <si>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</si>
  <si>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</si>
  <si>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</si>
  <si>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</si>
  <si>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</si>
  <si>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</si>
  <si>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</si>
  <si>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</si>
  <si>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</si>
  <si>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</si>
  <si>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</si>
  <si>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</si>
  <si>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</si>
  <si>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</si>
  <si>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</si>
  <si>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</si>
  <si>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</si>
  <si>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</si>
  <si>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</si>
  <si>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</si>
  <si>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</si>
  <si>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</si>
  <si>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</si>
  <si>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</si>
  <si>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</si>
  <si>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</si>
  <si>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</si>
  <si>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</si>
  <si>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</si>
  <si>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</si>
  <si>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</si>
  <si>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</si>
  <si>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</si>
  <si>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</si>
  <si>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</si>
  <si>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</si>
  <si>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</si>
  <si>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</si>
  <si>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</si>
  <si>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</si>
  <si>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</si>
  <si>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</si>
  <si>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</si>
  <si>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</si>
  <si>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</si>
  <si>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</si>
  <si>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</si>
  <si>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</si>
  <si>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</si>
  <si>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</si>
  <si>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</si>
  <si>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</si>
  <si>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</si>
  <si>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</si>
  <si>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</si>
  <si>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</si>
  <si>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</si>
  <si>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</si>
  <si>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</si>
  <si>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</si>
  <si>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</si>
  <si>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</si>
  <si>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</si>
  <si>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</si>
  <si>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</si>
  <si>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</si>
  <si>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</si>
  <si>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</si>
  <si>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</si>
  <si>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</si>
  <si>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</si>
  <si>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</si>
  <si>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</si>
  <si>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</si>
  <si>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</si>
  <si>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</si>
  <si>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</si>
  <si>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</si>
  <si>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</si>
  <si>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</si>
  <si>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</si>
  <si>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</si>
  <si>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</si>
  <si>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</si>
  <si>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</si>
  <si>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</si>
  <si>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</si>
  <si>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</si>
  <si>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</si>
  <si>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</si>
  <si>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</si>
  <si>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</si>
  <si>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</si>
  <si>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</si>
  <si>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</si>
  <si>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</si>
  <si>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</si>
  <si>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</si>
  <si>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</si>
  <si>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</si>
  <si>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</si>
  <si>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</si>
  <si>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</si>
  <si>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</si>
  <si>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</si>
  <si>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</si>
  <si>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</si>
  <si>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</si>
  <si>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</si>
  <si>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</si>
  <si>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</si>
  <si>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</si>
  <si>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</si>
  <si>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</si>
  <si>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</si>
  <si>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</si>
  <si>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</si>
  <si>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</si>
  <si>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</si>
  <si>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</si>
  <si>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</si>
  <si>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</si>
  <si>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</si>
  <si>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</si>
  <si>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</si>
  <si>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</si>
  <si>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</si>
  <si>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</si>
  <si>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</si>
  <si>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</si>
  <si>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</si>
  <si>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</si>
  <si>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</si>
  <si>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</si>
  <si>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</si>
  <si>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</si>
  <si>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</si>
  <si>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</si>
  <si>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</si>
  <si>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</si>
  <si>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</si>
  <si>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</si>
  <si>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</si>
  <si>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</si>
  <si>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</si>
  <si>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</si>
  <si>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</si>
  <si>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</si>
  <si>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</si>
  <si>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</si>
  <si>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</si>
  <si>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</si>
  <si>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</si>
  <si>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</si>
  <si>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</si>
  <si>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</si>
  <si>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</si>
  <si>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</si>
  <si>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</si>
  <si>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</si>
  <si>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</si>
  <si>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</si>
  <si>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</si>
  <si>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</si>
  <si>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</si>
  <si>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</si>
  <si>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</si>
  <si>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</si>
  <si>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</si>
  <si>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</si>
  <si>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</si>
  <si>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</si>
  <si>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</si>
  <si>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</si>
  <si>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</si>
  <si>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</si>
  <si>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</si>
  <si>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</si>
  <si>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</si>
  <si>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</si>
  <si>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</si>
  <si>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</si>
  <si>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</si>
  <si>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</si>
  <si>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</si>
  <si>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</si>
  <si>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</si>
  <si>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</si>
  <si>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</si>
  <si>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</si>
  <si>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</si>
  <si>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</si>
  <si>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</si>
  <si>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</si>
  <si>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</si>
  <si>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</si>
  <si>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</si>
  <si>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</si>
  <si>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</si>
  <si>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</si>
  <si>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</si>
  <si>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</si>
  <si>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</si>
  <si>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</si>
  <si>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</si>
  <si>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</si>
  <si>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</si>
  <si>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</si>
  <si>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</si>
  <si>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</si>
  <si>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</si>
  <si>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</si>
  <si>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</si>
  <si>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</si>
  <si>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</si>
  <si>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</si>
  <si>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</si>
  <si>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</si>
  <si>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</si>
  <si>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</si>
  <si>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</si>
  <si>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</si>
  <si>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</si>
  <si>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</si>
  <si>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</si>
  <si>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</si>
  <si>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</si>
  <si>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</si>
  <si>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</si>
  <si>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</si>
  <si>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</si>
  <si>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</si>
  <si>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</si>
  <si>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</si>
  <si>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</si>
  <si>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</si>
  <si>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</si>
  <si>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</si>
  <si>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</si>
  <si>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</si>
  <si>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</si>
  <si>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</si>
  <si>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</si>
  <si>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</si>
  <si>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</si>
  <si>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</si>
  <si>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</si>
  <si>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</si>
  <si>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</si>
  <si>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</si>
  <si>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</si>
  <si>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</si>
  <si>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</si>
  <si>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</si>
  <si>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</si>
  <si>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</si>
  <si>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</si>
  <si>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</si>
  <si>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</si>
  <si>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</si>
  <si>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</si>
  <si>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</si>
  <si>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</si>
  <si>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</si>
  <si>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</si>
  <si>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</si>
  <si>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</si>
  <si>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</si>
  <si>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</si>
  <si>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</si>
  <si>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</si>
  <si>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</si>
  <si>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</si>
  <si>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</si>
  <si>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</si>
  <si>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</si>
  <si>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</si>
  <si>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</si>
  <si>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</si>
  <si>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</si>
  <si>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</si>
  <si>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</si>
  <si>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</si>
  <si>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</si>
  <si>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</si>
  <si>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</si>
  <si>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</si>
  <si>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</si>
  <si>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</si>
  <si>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</si>
  <si>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</si>
  <si>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</si>
  <si>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</si>
  <si>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</si>
  <si>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</si>
  <si>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</si>
  <si>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</si>
  <si>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</si>
  <si>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</si>
  <si>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</si>
  <si>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</si>
  <si>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</si>
  <si>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</si>
  <si>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</si>
  <si>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</si>
  <si>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</si>
  <si>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</si>
  <si>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</si>
  <si>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</si>
  <si>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</si>
  <si>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</si>
  <si>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</si>
  <si>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</si>
  <si>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</si>
  <si>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</si>
  <si>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</si>
  <si>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</si>
  <si>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</si>
  <si>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</si>
  <si>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</si>
  <si>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</si>
  <si>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</si>
  <si>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</si>
  <si>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</si>
  <si>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</si>
  <si>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</si>
  <si>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</si>
  <si>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</si>
  <si>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</si>
  <si>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</si>
  <si>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</si>
  <si>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</si>
  <si>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</si>
  <si>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</si>
  <si>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</si>
  <si>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</si>
  <si>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</si>
  <si>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</si>
  <si>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</si>
  <si>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</si>
  <si>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</si>
  <si>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</si>
  <si>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</si>
  <si>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</si>
  <si>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</si>
  <si>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</si>
  <si>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</si>
  <si>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</si>
  <si>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</si>
  <si>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</si>
  <si>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</si>
  <si>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</si>
  <si>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</si>
  <si>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</si>
  <si>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</si>
  <si>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</si>
  <si>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</si>
  <si>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</si>
  <si>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</si>
  <si>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</si>
  <si>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</si>
  <si>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</si>
  <si>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</si>
  <si>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</si>
  <si>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</si>
  <si>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</si>
  <si>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</si>
  <si>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</si>
  <si>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</si>
  <si>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</si>
  <si>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</si>
  <si>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</si>
  <si>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</si>
  <si>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</si>
  <si>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</si>
  <si>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</si>
  <si>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</si>
  <si>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</si>
  <si>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</si>
  <si>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</si>
  <si>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</si>
  <si>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</si>
  <si>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</si>
  <si>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</si>
  <si>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</si>
  <si>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</si>
  <si>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</si>
  <si>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</si>
  <si>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</si>
  <si>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</si>
  <si>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</si>
  <si>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</si>
  <si>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</si>
  <si>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</si>
  <si>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</si>
  <si>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</si>
  <si>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</si>
  <si>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</si>
  <si>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</si>
  <si>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</si>
  <si>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</si>
  <si>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</si>
  <si>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</si>
  <si>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</si>
  <si>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</si>
  <si>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</si>
  <si>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</si>
  <si>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</si>
  <si>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</si>
  <si>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</si>
  <si>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</si>
  <si>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</si>
  <si>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</si>
  <si>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</si>
  <si>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</si>
  <si>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</si>
  <si>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</si>
  <si>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</si>
  <si>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</si>
  <si>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</si>
  <si>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</si>
  <si>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</si>
  <si>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</si>
  <si>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</si>
  <si>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</si>
  <si>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</si>
  <si>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</si>
  <si>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</si>
  <si>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</si>
  <si>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</si>
  <si>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</si>
  <si>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</si>
  <si>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</si>
  <si>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</si>
  <si>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</si>
  <si>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</si>
  <si>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</si>
  <si>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</si>
  <si>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</si>
  <si>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</si>
  <si>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</si>
  <si>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</si>
  <si>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</si>
  <si>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</si>
  <si>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</si>
  <si>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</si>
  <si>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</si>
  <si>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</si>
  <si>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</si>
  <si>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</si>
  <si>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</si>
  <si>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</si>
  <si>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</si>
  <si>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</si>
  <si>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</si>
  <si>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</si>
  <si>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</si>
  <si>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</si>
  <si>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</si>
  <si>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</si>
  <si>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</si>
  <si>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</si>
  <si>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</si>
  <si>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</si>
  <si>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</si>
  <si>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</si>
  <si>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</si>
  <si>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</si>
  <si>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</si>
  <si>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</si>
  <si>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</si>
  <si>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</si>
  <si>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</si>
  <si>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</si>
  <si>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</si>
  <si>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</si>
  <si>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</si>
  <si>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</si>
  <si>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</si>
  <si>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</si>
  <si>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</si>
  <si>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</si>
  <si>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</si>
  <si>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</si>
  <si>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</si>
  <si>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</si>
  <si>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</si>
  <si>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</si>
  <si>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</si>
  <si>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</si>
  <si>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</si>
  <si>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</si>
  <si>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</si>
  <si>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</si>
  <si>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</si>
  <si>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</si>
  <si>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</si>
  <si>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</si>
  <si>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</si>
  <si>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</si>
  <si>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</si>
  <si>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</si>
  <si>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</si>
  <si>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</si>
  <si>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</si>
  <si>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</si>
  <si>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</si>
  <si>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</si>
  <si>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</si>
  <si>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</si>
  <si>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</si>
  <si>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</si>
  <si>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</si>
  <si>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</si>
  <si>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</si>
  <si>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</si>
  <si>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</si>
  <si>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</si>
  <si>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</si>
  <si>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</si>
  <si>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</si>
  <si>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</si>
  <si>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</si>
  <si>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</si>
  <si>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</si>
  <si>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</si>
  <si>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</si>
  <si>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</si>
  <si>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</si>
  <si>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</si>
  <si>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</si>
  <si>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</si>
  <si>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</si>
  <si>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</si>
  <si>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</si>
  <si>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</si>
  <si>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</si>
  <si>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</si>
  <si>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</si>
  <si>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</si>
  <si>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</si>
  <si>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</si>
  <si>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</si>
  <si>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</si>
  <si>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</si>
  <si>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</si>
  <si>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</si>
  <si>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</si>
  <si>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</si>
  <si>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</si>
  <si>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</si>
  <si>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</si>
  <si>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</si>
  <si>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</si>
  <si>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</si>
  <si>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</si>
  <si>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</si>
  <si>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</si>
  <si>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</si>
  <si>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</si>
  <si>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</si>
  <si>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</si>
  <si>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</si>
  <si>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</si>
  <si>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</si>
  <si>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</si>
  <si>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</si>
  <si>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</si>
  <si>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</si>
  <si>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</si>
  <si>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</si>
  <si>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</si>
  <si>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</si>
  <si>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</si>
  <si>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</si>
  <si>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</si>
  <si>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</si>
  <si>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</si>
  <si>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</si>
  <si>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</si>
  <si>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</si>
  <si>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</si>
  <si>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</si>
  <si>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</si>
  <si>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</si>
  <si>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</si>
  <si>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</si>
  <si>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</si>
  <si>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</si>
  <si>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</si>
  <si>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</si>
  <si>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</si>
  <si>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</si>
  <si>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</si>
  <si>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</si>
  <si>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</si>
  <si>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</si>
  <si>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</si>
  <si>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</si>
  <si>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</si>
  <si>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</si>
  <si>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</si>
  <si>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</si>
  <si>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</si>
  <si>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</si>
  <si>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</si>
  <si>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</si>
  <si>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</si>
  <si>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</si>
  <si>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</si>
  <si>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</si>
  <si>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</si>
  <si>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</si>
  <si>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</si>
  <si>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</si>
  <si>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</si>
  <si>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</si>
  <si>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</si>
  <si>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</si>
  <si>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</si>
  <si>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</si>
  <si>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</si>
  <si>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</si>
  <si>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</si>
  <si>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</si>
  <si>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</si>
  <si>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</si>
  <si>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</si>
  <si>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</si>
  <si>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</si>
  <si>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</si>
  <si>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</si>
  <si>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</si>
  <si>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</si>
  <si>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</si>
  <si>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</si>
  <si>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</si>
  <si>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</si>
  <si>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</si>
  <si>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</si>
  <si>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</si>
  <si>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</si>
  <si>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</si>
  <si>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</si>
  <si>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</si>
  <si>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</si>
  <si>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</si>
  <si>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</si>
  <si>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</si>
  <si>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</si>
  <si>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</si>
  <si>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</si>
  <si>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</si>
  <si>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</si>
  <si>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</si>
  <si>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</si>
  <si>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</si>
  <si>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</si>
  <si>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</si>
  <si>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</si>
  <si>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</si>
  <si>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</si>
  <si>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</si>
  <si>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</si>
  <si>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</si>
  <si>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</si>
  <si>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</si>
  <si>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</si>
  <si>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</si>
  <si>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</si>
  <si>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</si>
  <si>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</si>
  <si>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</si>
  <si>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</si>
  <si>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</si>
  <si>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</si>
  <si>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</si>
  <si>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</si>
  <si>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</si>
  <si>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</si>
  <si>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</si>
  <si>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</si>
  <si>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</si>
  <si>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</si>
  <si>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</si>
  <si>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</si>
  <si>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</si>
  <si>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</si>
  <si>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</si>
  <si>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</si>
  <si>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</si>
  <si>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</si>
  <si>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</si>
  <si>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</si>
  <si>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</si>
  <si>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</si>
  <si>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</si>
  <si>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</si>
  <si>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</si>
  <si>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</si>
  <si>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</si>
  <si>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</si>
  <si>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</si>
  <si>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</si>
  <si>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</si>
  <si>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</si>
  <si>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</si>
  <si>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</si>
  <si>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</si>
  <si>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</si>
  <si>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</si>
  <si>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</si>
  <si>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</si>
  <si>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</si>
  <si>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</si>
  <si>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</si>
  <si>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</si>
  <si>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</si>
  <si>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</si>
  <si>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</si>
  <si>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</si>
  <si>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</si>
  <si>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</si>
  <si>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</si>
  <si>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</si>
  <si>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</si>
  <si>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</si>
  <si>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</si>
  <si>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</si>
  <si>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</si>
  <si>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</si>
  <si>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</si>
  <si>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</si>
  <si>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</si>
  <si>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</si>
  <si>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</si>
  <si>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</si>
  <si>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</si>
  <si>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</si>
  <si>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</si>
  <si>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</si>
  <si>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</si>
  <si>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</si>
  <si>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</si>
  <si>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</si>
  <si>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</si>
  <si>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</si>
  <si>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</si>
  <si>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</si>
  <si>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</si>
  <si>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</si>
  <si>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</si>
  <si>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</si>
  <si>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</si>
  <si>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</si>
  <si>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</si>
  <si>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</si>
  <si>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</si>
  <si>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</si>
  <si>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</si>
  <si>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</si>
  <si>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</si>
  <si>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</si>
  <si>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</si>
  <si>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</si>
  <si>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</si>
  <si>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</si>
  <si>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</si>
  <si>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</si>
  <si>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</si>
  <si>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</si>
  <si>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</si>
  <si>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</si>
  <si>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</si>
  <si>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</si>
  <si>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</si>
  <si>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</si>
  <si>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</si>
  <si>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</si>
  <si>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</si>
  <si>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</si>
  <si>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</si>
  <si>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</si>
  <si>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</si>
  <si>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</si>
  <si>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</si>
  <si>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</si>
  <si>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</si>
  <si>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</si>
  <si>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</si>
  <si>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</si>
  <si>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</si>
  <si>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</si>
  <si>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</si>
  <si>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</si>
  <si>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</si>
  <si>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</si>
  <si>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</si>
  <si>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</si>
  <si>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</si>
  <si>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</si>
  <si>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</si>
  <si>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</si>
  <si>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</si>
  <si>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</si>
  <si>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</si>
  <si>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</si>
  <si>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</si>
  <si>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</si>
  <si>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</si>
  <si>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</si>
  <si>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</si>
  <si>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</si>
  <si>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</si>
  <si>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</si>
  <si>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</si>
  <si>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</si>
  <si>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</si>
  <si>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</si>
  <si>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</si>
  <si>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</si>
  <si>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</si>
  <si>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</si>
  <si>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</si>
  <si>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</si>
  <si>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</si>
  <si>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</si>
  <si>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</si>
  <si>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</si>
  <si>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</si>
  <si>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</si>
  <si>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</si>
  <si>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</si>
  <si>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</si>
  <si>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</si>
  <si>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</si>
  <si>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</si>
  <si>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</si>
  <si>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</si>
  <si>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</si>
  <si>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</si>
  <si>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</si>
  <si>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</si>
  <si>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</si>
  <si>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</si>
  <si>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</si>
  <si>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</si>
  <si>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</si>
  <si>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</si>
  <si>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</si>
  <si>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</si>
  <si>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</si>
  <si>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</si>
  <si>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</si>
  <si>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</si>
  <si>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</si>
  <si>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</si>
  <si>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</si>
  <si>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</si>
  <si>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</si>
  <si>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</si>
  <si>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</si>
  <si>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</si>
  <si>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</si>
  <si>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</si>
  <si>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</si>
  <si>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</si>
  <si>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</si>
  <si>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</si>
  <si>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</si>
  <si>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</si>
  <si>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</si>
  <si>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</si>
  <si>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</si>
  <si>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</si>
  <si>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</si>
  <si>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</si>
  <si>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</si>
  <si>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</si>
  <si>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</si>
  <si>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</si>
  <si>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</si>
  <si>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</si>
  <si>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</si>
  <si>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</si>
  <si>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</si>
  <si>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</si>
  <si>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</si>
  <si>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</si>
  <si>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</si>
  <si>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</si>
  <si>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</si>
  <si>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</si>
  <si>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</si>
  <si>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</si>
  <si>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</si>
  <si>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</si>
  <si>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</si>
  <si>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</si>
  <si>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</si>
  <si>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</si>
  <si>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</si>
  <si>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</si>
  <si>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</si>
  <si>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</si>
  <si>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</si>
  <si>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</si>
  <si>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</si>
  <si>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</si>
  <si>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</si>
  <si>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</si>
  <si>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</si>
  <si>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</si>
  <si>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</si>
  <si>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</si>
  <si>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</si>
  <si>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</si>
  <si>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</si>
  <si>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</si>
  <si>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</si>
  <si>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</si>
  <si>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</si>
  <si>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</si>
  <si>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</si>
  <si>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</si>
  <si>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</si>
  <si>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</si>
  <si>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</si>
  <si>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</si>
  <si>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</si>
  <si>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</si>
  <si>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</si>
  <si>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</si>
  <si>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</si>
  <si>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</si>
  <si>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</si>
  <si>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</si>
  <si>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</si>
  <si>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</si>
  <si>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</si>
  <si>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</si>
  <si>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</si>
  <si>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</si>
  <si>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</si>
  <si>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</si>
  <si>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</si>
  <si>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</si>
  <si>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</si>
  <si>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</si>
  <si>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</si>
  <si>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</si>
  <si>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</si>
  <si>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</si>
  <si>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</si>
  <si>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</si>
  <si>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</si>
  <si>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</si>
  <si>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</si>
  <si>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</si>
  <si>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</si>
  <si>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</si>
  <si>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</si>
  <si>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</si>
  <si>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</si>
  <si>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</si>
  <si>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</si>
  <si>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</si>
  <si>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</si>
  <si>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</si>
  <si>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</si>
  <si>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</si>
  <si>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</si>
  <si>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</si>
  <si>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</si>
  <si>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</si>
  <si>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</si>
  <si>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</si>
  <si>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</si>
  <si>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</si>
  <si>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</si>
  <si>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</si>
  <si>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</si>
  <si>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</si>
  <si>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</si>
  <si>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</si>
  <si>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</si>
  <si>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</si>
  <si>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</si>
  <si>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</si>
  <si>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</si>
  <si>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</si>
  <si>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</si>
  <si>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</si>
  <si>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</si>
  <si>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</si>
  <si>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</si>
  <si>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</si>
  <si>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</si>
  <si>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</si>
  <si>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</si>
  <si>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</si>
  <si>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</si>
  <si>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</si>
  <si>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</si>
  <si>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</si>
  <si>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</si>
  <si>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</si>
  <si>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</si>
  <si>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</si>
  <si>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</si>
  <si>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</si>
  <si>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</si>
  <si>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</si>
  <si>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</si>
  <si>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</si>
  <si>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</si>
  <si>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</si>
  <si>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</si>
  <si>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</si>
  <si>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</si>
  <si>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</si>
  <si>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</si>
  <si>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</si>
  <si>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</si>
  <si>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</si>
  <si>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</si>
  <si>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</si>
  <si>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</si>
  <si>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</si>
  <si>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</si>
  <si>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</si>
  <si>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</si>
  <si>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</si>
  <si>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</si>
  <si>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</si>
  <si>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</si>
  <si>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</si>
  <si>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</si>
  <si>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</si>
  <si>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</si>
  <si>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</si>
  <si>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</si>
  <si>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</si>
  <si>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</si>
  <si>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</si>
  <si>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</si>
  <si>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</si>
  <si>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</si>
  <si>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</si>
  <si>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</si>
  <si>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</si>
  <si>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</si>
  <si>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</si>
  <si>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</si>
  <si>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</si>
  <si>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</si>
  <si>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</si>
  <si>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</si>
  <si>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</si>
  <si>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</si>
  <si>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</si>
  <si>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</si>
  <si>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</si>
  <si>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</si>
  <si>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</si>
  <si>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</si>
  <si>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</si>
  <si>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</si>
  <si>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</si>
  <si>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</si>
  <si>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</si>
  <si>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</si>
  <si>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</si>
  <si>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</si>
  <si>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</si>
  <si>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</si>
  <si>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</si>
  <si>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</si>
  <si>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</si>
  <si>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</si>
  <si>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</si>
  <si>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</si>
  <si>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</si>
  <si>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</si>
  <si>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</si>
  <si>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</si>
  <si>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</si>
  <si>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</si>
  <si>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</si>
  <si>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</si>
  <si>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</si>
  <si>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</si>
  <si>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</si>
  <si>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</si>
  <si>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</si>
  <si>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</si>
  <si>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</si>
  <si>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</si>
  <si>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</si>
  <si>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</si>
  <si>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</si>
  <si>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</si>
  <si>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</si>
  <si>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</si>
  <si>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</si>
  <si>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</si>
  <si>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</si>
  <si>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</si>
  <si>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</si>
  <si>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</si>
  <si>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</si>
  <si>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</si>
  <si>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</si>
  <si>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</si>
  <si>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</si>
  <si>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</si>
  <si>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</si>
  <si>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</si>
  <si>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</si>
  <si>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</si>
  <si>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</si>
  <si>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</si>
  <si>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</si>
  <si>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</si>
  <si>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</si>
  <si>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</si>
  <si>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</si>
  <si>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</si>
  <si>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</si>
  <si>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</si>
  <si>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</si>
  <si>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</si>
  <si>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</si>
  <si>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</si>
  <si>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</si>
  <si>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</si>
  <si>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</si>
  <si>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</si>
  <si>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</si>
  <si>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</si>
  <si>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</si>
  <si>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</si>
  <si>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</si>
  <si>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</si>
  <si>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</si>
  <si>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</si>
  <si>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</si>
  <si>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</si>
  <si>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</si>
  <si>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</si>
  <si>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</si>
  <si>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</si>
  <si>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</si>
  <si>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</si>
  <si>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</si>
  <si>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</si>
  <si>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</si>
  <si>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</si>
  <si>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</si>
  <si>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</si>
  <si>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</si>
  <si>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</si>
  <si>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</si>
  <si>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</si>
  <si>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</si>
  <si>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</si>
  <si>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</si>
  <si>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</si>
  <si>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</si>
  <si>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</si>
  <si>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</si>
  <si>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</si>
  <si>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</si>
  <si>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</si>
  <si>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</si>
  <si>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</si>
  <si>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</si>
  <si>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</si>
  <si>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</si>
  <si>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</si>
  <si>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</si>
  <si>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</si>
  <si>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</si>
  <si>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</si>
  <si>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</si>
  <si>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</si>
  <si>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</si>
  <si>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</si>
  <si>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</si>
  <si>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</si>
  <si>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</si>
  <si>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</si>
  <si>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</si>
  <si>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</si>
  <si>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</si>
  <si>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</si>
  <si>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</si>
  <si>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</si>
  <si>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</si>
  <si>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</si>
  <si>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</si>
  <si>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</si>
  <si>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</si>
  <si>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</si>
  <si>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</si>
  <si>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</si>
  <si>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</si>
  <si>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</si>
  <si>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</si>
  <si>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</si>
  <si>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</si>
  <si>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</si>
  <si>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</si>
  <si>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</si>
  <si>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</si>
  <si>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</si>
  <si>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</si>
  <si>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</si>
  <si>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</si>
  <si>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</si>
  <si>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</si>
  <si>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</si>
  <si>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</si>
  <si>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</si>
  <si>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</si>
  <si>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</si>
  <si>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</si>
  <si>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</si>
  <si>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</si>
  <si>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</si>
  <si>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</si>
  <si>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</si>
  <si>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</si>
  <si>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</si>
  <si>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</si>
  <si>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</si>
  <si>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</si>
  <si>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</si>
  <si>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</si>
  <si>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</si>
  <si>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</si>
  <si>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</si>
  <si>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</si>
  <si>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</si>
  <si>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</si>
  <si>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</si>
  <si>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</si>
  <si>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</si>
  <si>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</si>
  <si>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</si>
  <si>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</si>
  <si>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</si>
  <si>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</si>
  <si>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</si>
  <si>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</si>
  <si>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</si>
  <si>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</si>
  <si>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</si>
  <si>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</si>
  <si>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</si>
  <si>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</si>
  <si>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</si>
  <si>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</si>
  <si>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</si>
  <si>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</si>
  <si>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</si>
  <si>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</si>
  <si>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</si>
  <si>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</si>
  <si>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</si>
  <si>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</si>
  <si>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</si>
  <si>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</si>
  <si>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</si>
  <si>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</si>
  <si>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</si>
  <si>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</si>
  <si>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</si>
  <si>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</si>
  <si>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</si>
  <si>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</si>
  <si>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</si>
  <si>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</si>
  <si>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</si>
  <si>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</si>
  <si>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</si>
  <si>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</si>
  <si>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</si>
  <si>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</si>
  <si>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</si>
  <si>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</si>
  <si>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</si>
  <si>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</si>
  <si>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</si>
  <si>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</si>
  <si>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</si>
  <si>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</si>
  <si>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</si>
  <si>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</si>
  <si>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</si>
  <si>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</si>
  <si>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</si>
  <si>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</si>
  <si>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</si>
  <si>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</si>
  <si>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</si>
  <si>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</si>
  <si>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</si>
  <si>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</si>
  <si>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</si>
  <si>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</si>
  <si>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</si>
  <si>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</si>
  <si>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</si>
  <si>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</si>
  <si>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</si>
  <si>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</si>
  <si>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</si>
  <si>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</si>
  <si>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</si>
  <si>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</si>
  <si>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</si>
  <si>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</si>
  <si>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</si>
  <si>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</si>
  <si>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</si>
  <si>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</si>
  <si>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</si>
  <si>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</si>
  <si>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</si>
  <si>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</si>
  <si>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</si>
  <si>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</si>
  <si>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</si>
  <si>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</si>
  <si>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</si>
  <si>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</si>
  <si>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</si>
  <si>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</si>
  <si>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</si>
  <si>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</si>
  <si>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</si>
  <si>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</si>
  <si>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</si>
  <si>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</si>
  <si>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</si>
  <si>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</si>
  <si>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</si>
  <si>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</si>
  <si>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</si>
  <si>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</si>
  <si>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</si>
  <si>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</si>
  <si>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</si>
  <si>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</si>
  <si>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</si>
  <si>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</si>
  <si>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</si>
  <si>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</si>
  <si>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</si>
  <si>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</si>
  <si>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</si>
  <si>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</si>
  <si>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</si>
  <si>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</si>
  <si>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</si>
  <si>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</si>
  <si>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</si>
  <si>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</si>
  <si>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</si>
  <si>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</si>
  <si>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</si>
  <si>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</si>
  <si>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</si>
  <si>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</si>
  <si>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</si>
  <si>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</si>
  <si>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</si>
  <si>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</si>
  <si>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</si>
  <si>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</si>
  <si>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</si>
  <si>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</si>
  <si>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</si>
  <si>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</si>
  <si>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</si>
  <si>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</si>
  <si>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</si>
  <si>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</si>
  <si>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</si>
  <si>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</si>
  <si>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</si>
  <si>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</si>
  <si>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</si>
  <si>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</si>
  <si>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</si>
  <si>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</si>
  <si>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</si>
  <si>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</si>
  <si>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</si>
  <si>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</si>
  <si>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</si>
  <si>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</si>
  <si>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</si>
  <si>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</si>
  <si>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</si>
  <si>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</si>
  <si>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</si>
  <si>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</si>
  <si>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</si>
  <si>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</si>
  <si>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</si>
  <si>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</si>
  <si>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</si>
  <si>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</si>
  <si>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</si>
  <si>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</si>
  <si>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</si>
  <si>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</si>
  <si>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</si>
  <si>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</si>
  <si>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</si>
  <si>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</si>
  <si>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</si>
  <si>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</si>
  <si>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</si>
  <si>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</si>
  <si>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</si>
  <si>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</si>
  <si>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</si>
  <si>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</si>
  <si>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</si>
  <si>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</si>
  <si>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</si>
  <si>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</si>
  <si>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</si>
  <si>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</si>
  <si>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</si>
  <si>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</si>
  <si>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</si>
  <si>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</si>
  <si>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</si>
  <si>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</si>
  <si>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</si>
  <si>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</si>
  <si>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</si>
  <si>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</si>
  <si>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</si>
  <si>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</si>
  <si>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</si>
  <si>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</si>
  <si>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</si>
  <si>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</si>
  <si>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</si>
  <si>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</si>
  <si>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</si>
  <si>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</si>
  <si>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</si>
  <si>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</si>
  <si>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</si>
  <si>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</si>
  <si>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</si>
  <si>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</si>
  <si>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</si>
  <si>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</si>
  <si>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</si>
  <si>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</si>
  <si>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</si>
  <si>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</si>
  <si>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</si>
  <si>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</si>
  <si>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</si>
  <si>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</si>
  <si>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</si>
  <si>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</si>
  <si>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</si>
  <si>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</si>
  <si>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</si>
  <si>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</si>
  <si>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</si>
  <si>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</si>
  <si>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</si>
  <si>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</si>
  <si>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</si>
  <si>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</si>
  <si>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</si>
  <si>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</si>
  <si>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</si>
  <si>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</si>
  <si>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</si>
  <si>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</si>
  <si>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</si>
  <si>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</si>
  <si>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</si>
  <si>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</si>
  <si>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</si>
  <si>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</si>
  <si>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</si>
  <si>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</si>
  <si>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</si>
  <si>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</si>
  <si>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</si>
  <si>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</si>
  <si>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</si>
  <si>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</si>
  <si>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</si>
  <si>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</si>
  <si>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</si>
  <si>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</si>
  <si>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</si>
  <si>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</si>
  <si>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</si>
  <si>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</si>
  <si>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</si>
  <si>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</si>
  <si>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</si>
  <si>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</si>
  <si>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</si>
  <si>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</si>
  <si>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</si>
  <si>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</si>
  <si>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</si>
  <si>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</si>
  <si>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</si>
  <si>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</si>
  <si>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</si>
  <si>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</si>
  <si>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</si>
  <si>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</si>
  <si>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</si>
  <si>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</si>
  <si>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</si>
  <si>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</si>
  <si>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</si>
  <si>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</si>
  <si>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</si>
  <si>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</si>
  <si>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</si>
  <si>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</si>
  <si>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</si>
  <si>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</si>
  <si>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</si>
  <si>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</si>
  <si>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</si>
  <si>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</si>
  <si>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</si>
  <si>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</si>
  <si>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</si>
  <si>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</si>
  <si>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</si>
  <si>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</si>
  <si>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</si>
  <si>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</si>
  <si>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</si>
  <si>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</si>
  <si>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</si>
  <si>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</si>
  <si>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</si>
  <si>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</si>
  <si>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</si>
  <si>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</si>
  <si>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</si>
  <si>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</si>
  <si>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</si>
  <si>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</si>
  <si>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</si>
  <si>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</si>
  <si>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</si>
  <si>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</si>
  <si>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</si>
  <si>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</si>
  <si>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</si>
  <si>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</si>
  <si>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</si>
  <si>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</si>
  <si>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</si>
  <si>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</si>
  <si>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</si>
  <si>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</si>
  <si>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</si>
  <si>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</si>
  <si>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</si>
  <si>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</si>
  <si>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</si>
  <si>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</si>
  <si>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</si>
  <si>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</si>
  <si>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</si>
  <si>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</si>
  <si>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</si>
  <si>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</si>
  <si>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</si>
  <si>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</si>
  <si>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</si>
  <si>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</si>
  <si>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</si>
  <si>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</si>
  <si>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</si>
  <si>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</si>
  <si>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</si>
  <si>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</si>
  <si>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</si>
  <si>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</si>
  <si>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</si>
  <si>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</si>
  <si>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</si>
  <si>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</si>
  <si>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</si>
  <si>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</si>
  <si>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</si>
  <si>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</si>
  <si>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</si>
  <si>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</si>
  <si>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</si>
  <si>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</si>
  <si>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</si>
  <si>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</si>
  <si>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</si>
  <si>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</si>
  <si>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</si>
  <si>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</si>
  <si>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</si>
  <si>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</si>
  <si>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</si>
  <si>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</si>
  <si>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</si>
  <si>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</si>
  <si>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</si>
  <si>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</si>
  <si>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</si>
  <si>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</si>
  <si>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</si>
  <si>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</si>
  <si>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</si>
  <si>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</si>
  <si>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</si>
  <si>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</si>
  <si>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</si>
  <si>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</si>
  <si>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</si>
  <si>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</si>
  <si>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</si>
  <si>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</si>
  <si>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</si>
  <si>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</si>
  <si>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</si>
  <si>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</si>
  <si>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</si>
  <si>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</si>
  <si>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</si>
  <si>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</si>
  <si>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</si>
  <si>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</si>
  <si>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</si>
  <si>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</si>
  <si>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</si>
  <si>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</si>
  <si>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</si>
  <si>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</si>
  <si>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</si>
  <si>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</si>
  <si>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</si>
  <si>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</si>
  <si>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</si>
  <si>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</si>
  <si>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</si>
  <si>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</si>
  <si>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</si>
  <si>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</si>
  <si>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</si>
  <si>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</si>
  <si>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</si>
  <si>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</si>
  <si>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</si>
  <si>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</si>
  <si>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</si>
  <si>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</si>
  <si>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</si>
  <si>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</si>
  <si>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</si>
  <si>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</si>
  <si>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</si>
  <si>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</si>
  <si>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</si>
  <si>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</si>
  <si>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</si>
  <si>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</si>
  <si>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</si>
  <si>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</si>
  <si>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</si>
  <si>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</si>
  <si>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</si>
  <si>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</si>
  <si>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</si>
  <si>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</si>
  <si>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</si>
  <si>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</si>
  <si>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</si>
  <si>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</si>
  <si>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</si>
  <si>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</si>
  <si>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</si>
  <si>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</si>
  <si>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</si>
  <si>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</si>
  <si>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</si>
  <si>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</si>
  <si>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</si>
  <si>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</si>
  <si>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</si>
  <si>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</si>
  <si>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</si>
  <si>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</si>
  <si>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</si>
  <si>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</si>
  <si>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</si>
  <si>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</si>
  <si>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</si>
  <si>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</si>
  <si>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</si>
  <si>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</si>
  <si>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</si>
  <si>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</si>
  <si>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</si>
  <si>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</si>
  <si>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</si>
  <si>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</si>
  <si>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</si>
  <si>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</si>
  <si>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</si>
  <si>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</si>
  <si>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</si>
  <si>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</si>
  <si>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</si>
  <si>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</si>
  <si>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</si>
  <si>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</si>
  <si>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</si>
  <si>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</si>
  <si>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</si>
  <si>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</si>
  <si>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</si>
  <si>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</si>
  <si>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</si>
  <si>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</si>
  <si>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</si>
  <si>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</si>
  <si>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</si>
  <si>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</si>
  <si>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</si>
  <si>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</si>
  <si>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</si>
  <si>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</si>
  <si>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</si>
  <si>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</si>
  <si>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</si>
  <si>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</si>
  <si>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</si>
  <si>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</si>
  <si>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</si>
  <si>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</si>
  <si>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</si>
  <si>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</si>
  <si>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</si>
  <si>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</si>
  <si>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</si>
  <si>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</si>
  <si>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</si>
  <si>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</si>
  <si>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</si>
  <si>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</si>
  <si>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</si>
  <si>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</si>
  <si>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</si>
  <si>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</si>
  <si>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</si>
  <si>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</si>
  <si>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</si>
  <si>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</si>
  <si>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</si>
  <si>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</si>
  <si>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</si>
  <si>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</si>
  <si>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</si>
  <si>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</si>
  <si>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</si>
  <si>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</si>
  <si>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</si>
  <si>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</si>
  <si>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</si>
  <si>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</si>
  <si>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</si>
  <si>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</si>
  <si>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</si>
  <si>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</si>
  <si>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</si>
  <si>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</si>
  <si>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</si>
  <si>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</si>
  <si>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</si>
  <si>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</si>
  <si>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</si>
  <si>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</si>
  <si>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</si>
  <si>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</si>
  <si>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</si>
  <si>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</si>
  <si>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</si>
  <si>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</si>
  <si>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</si>
  <si>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</si>
  <si>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</si>
  <si>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</si>
  <si>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</si>
  <si>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</si>
  <si>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</si>
  <si>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</si>
  <si>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</si>
  <si>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</si>
  <si>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</si>
  <si>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</si>
  <si>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</si>
  <si>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</si>
  <si>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</si>
  <si>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</si>
  <si>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</si>
  <si>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</si>
  <si>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</si>
  <si>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</si>
  <si>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</si>
  <si>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</si>
  <si>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</si>
  <si>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</si>
  <si>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</si>
  <si>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</si>
  <si>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</si>
  <si>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</si>
  <si>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</si>
  <si>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</si>
  <si>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</si>
  <si>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</si>
  <si>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</si>
  <si>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</si>
  <si>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</si>
  <si>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</si>
  <si>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</si>
  <si>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</si>
  <si>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</si>
  <si>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</si>
  <si>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</si>
  <si>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</si>
  <si>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</si>
  <si>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</si>
  <si>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</si>
  <si>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</si>
  <si>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</si>
  <si>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</si>
  <si>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</si>
  <si>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</si>
  <si>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</si>
  <si>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</si>
  <si>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</si>
  <si>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</si>
  <si>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</si>
  <si>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</si>
  <si>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</si>
  <si>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</si>
  <si>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</si>
  <si>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</si>
  <si>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</si>
  <si>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</si>
  <si>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</si>
  <si>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</si>
  <si>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</si>
  <si>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</si>
  <si>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</si>
  <si>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</si>
  <si>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</si>
  <si>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</si>
  <si>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</si>
  <si>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</si>
  <si>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</si>
  <si>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</si>
  <si>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</si>
  <si>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</si>
  <si>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</si>
  <si>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</si>
  <si>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</si>
  <si>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</si>
  <si>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</si>
  <si>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</si>
  <si>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</si>
  <si>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</si>
  <si>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</si>
  <si>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</si>
  <si>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</si>
  <si>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</si>
  <si>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</si>
  <si>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</si>
  <si>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</si>
  <si>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</si>
  <si>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</si>
  <si>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</si>
  <si>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</si>
  <si>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</si>
  <si>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</si>
  <si>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</si>
  <si>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</si>
  <si>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</si>
  <si>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</si>
  <si>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</si>
  <si>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</si>
  <si>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</si>
  <si>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</si>
  <si>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</si>
  <si>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</si>
  <si>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</si>
  <si>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</si>
  <si>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</si>
  <si>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</si>
  <si>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</si>
  <si>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</si>
  <si>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</si>
  <si>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</si>
  <si>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</si>
  <si>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</si>
  <si>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</si>
  <si>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</si>
  <si>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</si>
  <si>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</si>
  <si>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</si>
  <si>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</si>
  <si>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</si>
  <si>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</si>
  <si>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</si>
  <si>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</si>
  <si>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</si>
  <si>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</si>
  <si>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</si>
  <si>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</si>
  <si>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</si>
  <si>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</si>
  <si>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</si>
  <si>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</si>
  <si>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</si>
  <si>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</si>
  <si>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</si>
  <si>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</si>
  <si>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</si>
  <si>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</si>
  <si>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</si>
  <si>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</si>
  <si>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</si>
  <si>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</si>
  <si>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</si>
  <si>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</si>
  <si>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</si>
  <si>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</si>
  <si>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</si>
  <si>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</si>
  <si>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</si>
  <si>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</si>
  <si>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</si>
  <si>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</si>
  <si>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</si>
  <si>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</si>
  <si>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</si>
  <si>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</si>
  <si>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</si>
  <si>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</si>
  <si>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</si>
  <si>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</si>
  <si>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</si>
  <si>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</si>
  <si>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</si>
  <si>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</si>
  <si>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</si>
  <si>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</si>
  <si>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</si>
  <si>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</si>
  <si>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</si>
  <si>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</si>
  <si>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</si>
  <si>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</si>
  <si>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</si>
  <si>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</si>
  <si>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</si>
  <si>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</si>
  <si>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</si>
  <si>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</si>
  <si>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</si>
  <si>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</si>
  <si>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</si>
  <si>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</si>
  <si>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</si>
  <si>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</si>
  <si>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</si>
  <si>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</si>
  <si>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</si>
  <si>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</si>
  <si>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</si>
  <si>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</si>
  <si>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</si>
  <si>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</si>
  <si>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</si>
  <si>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</si>
  <si>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</si>
  <si>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</si>
  <si>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</si>
  <si>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</si>
  <si>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</si>
  <si>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</si>
  <si>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</si>
  <si>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</si>
  <si>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</si>
  <si>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</si>
  <si>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</si>
  <si>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</si>
  <si>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</si>
  <si>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</si>
  <si>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</si>
  <si>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</si>
  <si>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</si>
  <si>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</si>
  <si>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</si>
  <si>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</si>
  <si>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</si>
  <si>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</si>
  <si>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</si>
  <si>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</si>
  <si>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</si>
  <si>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</si>
  <si>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</si>
  <si>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</si>
  <si>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</si>
  <si>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</si>
  <si>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</si>
  <si>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</si>
  <si>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</si>
  <si>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</si>
  <si>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</si>
  <si>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</si>
  <si>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</si>
  <si>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</si>
  <si>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</si>
  <si>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</si>
  <si>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</si>
  <si>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</si>
  <si>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</si>
  <si>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</si>
  <si>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</si>
  <si>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</si>
  <si>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</si>
  <si>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</si>
  <si>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</si>
  <si>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</si>
  <si>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</si>
  <si>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</si>
  <si>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</si>
  <si>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</si>
  <si>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</si>
  <si>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</si>
  <si>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</si>
  <si>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</si>
  <si>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</si>
  <si>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</si>
  <si>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</si>
  <si>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</si>
  <si>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</si>
  <si>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</si>
  <si>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</si>
  <si>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</si>
  <si>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</si>
  <si>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</si>
  <si>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</si>
  <si>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</si>
  <si>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</si>
  <si>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</si>
  <si>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</si>
  <si>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</si>
  <si>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</si>
  <si>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</si>
  <si>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</si>
  <si>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</si>
  <si>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</si>
  <si>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</si>
  <si>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</si>
  <si>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</si>
  <si>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</si>
  <si>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</si>
  <si>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</si>
  <si>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</si>
  <si>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</si>
  <si>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</si>
  <si>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</si>
  <si>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</si>
  <si>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</si>
  <si>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</si>
  <si>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</si>
  <si>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</si>
  <si>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</si>
  <si>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</si>
  <si>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</si>
  <si>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</si>
  <si>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</si>
  <si>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</si>
  <si>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</si>
  <si>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</si>
  <si>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</si>
  <si>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</si>
  <si>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</si>
  <si>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</si>
  <si>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</si>
  <si>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</si>
  <si>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</si>
  <si>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</si>
  <si>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</si>
  <si>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</si>
  <si>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</si>
  <si>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</si>
  <si>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</si>
  <si>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</si>
  <si>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</si>
  <si>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</si>
  <si>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</si>
  <si>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</si>
  <si>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</si>
  <si>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</si>
  <si>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</si>
  <si>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</si>
  <si>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</si>
  <si>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</si>
  <si>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</si>
  <si>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</si>
  <si>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</si>
  <si>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</si>
  <si>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</si>
  <si>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</si>
  <si>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</si>
  <si>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</si>
  <si>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</si>
  <si>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</si>
  <si>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</si>
  <si>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</si>
  <si>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</si>
  <si>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</si>
  <si>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</si>
  <si>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</si>
  <si>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</si>
  <si>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</si>
  <si>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</si>
  <si>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</si>
  <si>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</si>
  <si>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</si>
  <si>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</si>
  <si>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</si>
  <si>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</si>
  <si>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</si>
  <si>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</si>
  <si>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</si>
  <si>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</si>
  <si>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</si>
  <si>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</si>
  <si>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</si>
  <si>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</si>
  <si>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</si>
  <si>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</si>
  <si>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</si>
  <si>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</si>
  <si>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</si>
  <si>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</si>
  <si>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</si>
  <si>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</si>
  <si>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</si>
  <si>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</si>
  <si>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</si>
  <si>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</si>
  <si>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</si>
  <si>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</si>
  <si>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</si>
  <si>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</si>
  <si>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</si>
  <si>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</si>
  <si>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</si>
  <si>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</si>
  <si>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</si>
  <si>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</si>
  <si>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</si>
  <si>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</si>
  <si>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</si>
  <si>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</si>
  <si>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</si>
  <si>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</si>
  <si>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</si>
  <si>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</si>
  <si>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</si>
  <si>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</si>
  <si>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</si>
  <si>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</si>
  <si>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</si>
  <si>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</si>
  <si>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</si>
  <si>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</si>
  <si>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</si>
  <si>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</si>
  <si>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</si>
  <si>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</si>
  <si>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</si>
  <si>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</si>
  <si>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</si>
  <si>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</si>
  <si>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</si>
  <si>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</si>
  <si>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</si>
  <si>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</si>
  <si>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</si>
  <si>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</si>
  <si>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</si>
  <si>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</si>
  <si>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</si>
  <si>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</si>
  <si>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</si>
  <si>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</si>
  <si>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</si>
  <si>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</si>
  <si>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</si>
  <si>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</si>
  <si>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</si>
  <si>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</si>
  <si>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</si>
  <si>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</si>
  <si>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</si>
  <si>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</si>
  <si>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</si>
  <si>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</si>
  <si>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</si>
  <si>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</si>
  <si>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</si>
  <si>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</si>
  <si>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</si>
  <si>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</si>
  <si>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</si>
  <si>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</si>
  <si>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</si>
  <si>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</si>
  <si>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</si>
  <si>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</si>
  <si>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</si>
  <si>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</si>
  <si>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</si>
  <si>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</si>
  <si>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</si>
  <si>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</si>
  <si>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</si>
  <si>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</si>
  <si>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</si>
  <si>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</si>
  <si>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</si>
  <si>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</si>
  <si>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</si>
  <si>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</si>
  <si>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</si>
  <si>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</si>
  <si>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</si>
  <si>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</si>
  <si>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</si>
  <si>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</si>
  <si>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</si>
  <si>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</si>
  <si>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</si>
  <si>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</si>
  <si>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</si>
  <si>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</si>
  <si>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</si>
  <si>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</si>
  <si>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</si>
  <si>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</si>
  <si>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</si>
  <si>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</si>
  <si>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</si>
  <si>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</si>
  <si>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</si>
  <si>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</si>
  <si>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</si>
  <si>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</si>
  <si>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</si>
  <si>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</si>
  <si>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</si>
  <si>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</si>
  <si>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</si>
  <si>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</si>
  <si>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</si>
  <si>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</si>
  <si>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</si>
  <si>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</si>
  <si>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</si>
  <si>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</si>
  <si>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</si>
  <si>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</si>
  <si>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</si>
  <si>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</si>
  <si>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</si>
  <si>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</si>
  <si>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</si>
  <si>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</si>
  <si>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</si>
  <si>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</si>
  <si>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</si>
  <si>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</si>
  <si>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</si>
  <si>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</si>
  <si>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</si>
  <si>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</si>
  <si>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</si>
  <si>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</si>
  <si>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</si>
  <si>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</si>
  <si>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</si>
  <si>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</si>
  <si>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</si>
  <si>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</si>
  <si>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</si>
  <si>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</si>
  <si>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</si>
  <si>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</si>
  <si>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</si>
  <si>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</si>
  <si>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</si>
  <si>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</si>
  <si>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</si>
  <si>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</si>
  <si>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</si>
  <si>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</si>
  <si>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</si>
  <si>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</si>
  <si>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</si>
  <si>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</si>
  <si>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</si>
  <si>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</si>
  <si>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</si>
  <si>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</si>
  <si>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</si>
  <si>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</si>
  <si>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</si>
  <si>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</si>
  <si>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</si>
  <si>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</si>
  <si>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</si>
  <si>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</si>
  <si>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</si>
  <si>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</si>
  <si>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</si>
  <si>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</si>
  <si>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</si>
  <si>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</si>
  <si>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</si>
  <si>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</si>
  <si>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</si>
  <si>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</si>
  <si>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</si>
  <si>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</si>
  <si>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</si>
  <si>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</si>
  <si>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</si>
  <si>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</si>
  <si>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</si>
  <si>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</si>
  <si>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</si>
  <si>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</si>
  <si>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</si>
  <si>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</si>
  <si>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</si>
  <si>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</si>
  <si>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</si>
  <si>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</si>
  <si>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</si>
  <si>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</si>
  <si>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</si>
  <si>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</si>
  <si>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</si>
  <si>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</si>
  <si>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</si>
  <si>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</si>
  <si>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</si>
  <si>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</si>
  <si>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</si>
  <si>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</si>
  <si>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</si>
  <si>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</si>
  <si>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</si>
  <si>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</si>
  <si>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</si>
  <si>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</si>
  <si>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</si>
  <si>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</si>
  <si>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</si>
  <si>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</si>
  <si>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</si>
  <si>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</si>
  <si>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</si>
  <si>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</si>
  <si>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</si>
  <si>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</si>
  <si>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</si>
  <si>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</si>
  <si>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</si>
  <si>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</si>
  <si>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</si>
  <si>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</si>
  <si>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</si>
  <si>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</si>
  <si>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</si>
  <si>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</si>
  <si>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</si>
  <si>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</si>
  <si>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</si>
  <si>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</si>
  <si>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</si>
  <si>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</si>
  <si>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</si>
  <si>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</si>
  <si>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</si>
  <si>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</si>
  <si>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</si>
  <si>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</si>
  <si>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</si>
  <si>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</si>
  <si>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</si>
  <si>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</si>
  <si>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</si>
  <si>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</si>
  <si>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</si>
  <si>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</si>
  <si>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</si>
  <si>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</si>
  <si>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</si>
  <si>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</si>
  <si>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</si>
  <si>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</si>
  <si>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</si>
  <si>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</si>
  <si>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</si>
  <si>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</si>
  <si>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</si>
  <si>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</si>
  <si>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</si>
  <si>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</si>
  <si>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</si>
  <si>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</si>
  <si>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</si>
  <si>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</si>
  <si>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</si>
  <si>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</si>
  <si>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</si>
  <si>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</si>
  <si>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</si>
  <si>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</si>
  <si>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</si>
  <si>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</si>
  <si>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</si>
  <si>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</si>
  <si>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</si>
  <si>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</si>
  <si>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</si>
  <si>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</si>
  <si>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</si>
  <si>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</si>
  <si>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</si>
  <si>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</si>
  <si>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</si>
  <si>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</si>
  <si>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</si>
  <si>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</si>
  <si>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</si>
  <si>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</si>
  <si>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</si>
  <si>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</si>
  <si>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</si>
  <si>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</si>
  <si>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</si>
  <si>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</si>
  <si>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</si>
  <si>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</si>
  <si>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</si>
  <si>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</si>
  <si>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</si>
  <si>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</si>
  <si>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</si>
  <si>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</si>
  <si>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</si>
  <si>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</si>
  <si>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</si>
  <si>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</si>
  <si>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</si>
  <si>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</si>
  <si>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</si>
  <si>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</si>
  <si>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</si>
  <si>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</si>
  <si>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</si>
  <si>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</si>
  <si>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</si>
  <si>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</si>
  <si>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</si>
  <si>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</si>
  <si>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</si>
  <si>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</si>
  <si>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</si>
  <si>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</si>
  <si>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</si>
  <si>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</si>
  <si>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</si>
  <si>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</si>
  <si>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</si>
  <si>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</si>
  <si>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</si>
  <si>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</si>
  <si>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</si>
  <si>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</si>
  <si>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</si>
  <si>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</si>
  <si>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</si>
  <si>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</si>
  <si>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</si>
  <si>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</si>
  <si>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</si>
  <si>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</si>
  <si>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</si>
  <si>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</si>
  <si>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</si>
  <si>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</si>
  <si>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</si>
  <si>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</si>
  <si>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</si>
  <si>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</si>
  <si>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</si>
  <si>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</si>
  <si>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</si>
  <si>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</si>
  <si>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</si>
  <si>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</si>
  <si>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</si>
  <si>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</si>
  <si>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</si>
  <si>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</si>
  <si>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</si>
  <si>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</si>
  <si>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</si>
  <si>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</si>
  <si>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</si>
  <si>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</si>
  <si>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</si>
  <si>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</si>
  <si>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</si>
  <si>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</si>
  <si>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</si>
  <si>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</si>
  <si>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</si>
  <si>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</si>
  <si>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</si>
  <si>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</si>
  <si>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</si>
  <si>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</si>
  <si>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</si>
  <si>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</si>
  <si>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</si>
  <si>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</si>
  <si>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</si>
  <si>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</si>
  <si>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</si>
  <si>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</si>
  <si>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</si>
  <si>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</si>
  <si>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</si>
  <si>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</si>
  <si>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</si>
  <si>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</si>
  <si>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</si>
  <si>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</si>
  <si>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</si>
  <si>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</si>
  <si>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</si>
  <si>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</si>
  <si>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</si>
  <si>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</si>
  <si>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</si>
  <si>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</si>
  <si>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</si>
  <si>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</si>
  <si>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</si>
  <si>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</si>
  <si>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</si>
  <si>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</si>
  <si>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</si>
  <si>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</si>
  <si>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</si>
  <si>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</si>
  <si>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</si>
  <si>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</si>
  <si>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</si>
  <si>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</si>
  <si>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</si>
  <si>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</si>
  <si>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</si>
  <si>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</si>
  <si>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</si>
  <si>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</si>
  <si>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</si>
  <si>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</si>
  <si>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</si>
  <si>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</si>
  <si>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</si>
  <si>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</si>
  <si>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</si>
  <si>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</si>
  <si>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</si>
  <si>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</si>
  <si>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</si>
  <si>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</si>
  <si>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</si>
  <si>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</si>
  <si>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</si>
  <si>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</si>
  <si>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</si>
  <si>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</si>
  <si>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</si>
  <si>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</si>
  <si>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</si>
  <si>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</si>
  <si>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</si>
  <si>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</si>
  <si>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</si>
  <si>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</si>
  <si>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</si>
  <si>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</si>
  <si>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</si>
  <si>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</si>
  <si>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</si>
  <si>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</si>
  <si>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</si>
  <si>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</si>
  <si>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</si>
  <si>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</si>
  <si>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</si>
  <si>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</si>
  <si>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</si>
  <si>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</si>
  <si>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</si>
  <si>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</si>
  <si>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</si>
  <si>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</si>
  <si>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</si>
  <si>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</si>
  <si>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</si>
  <si>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</si>
  <si>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</si>
  <si>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</si>
  <si>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</si>
  <si>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</si>
  <si>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</si>
  <si>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</si>
  <si>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</si>
  <si>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</si>
  <si>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</si>
  <si>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</si>
  <si>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</si>
  <si>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</si>
  <si>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</si>
  <si>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</si>
  <si>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</si>
  <si>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</si>
  <si>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</si>
  <si>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</si>
  <si>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</si>
  <si>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</si>
  <si>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</si>
  <si>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</si>
  <si>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</si>
  <si>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</si>
  <si>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</si>
  <si>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</si>
  <si>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</si>
  <si>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</si>
  <si>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</si>
  <si>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</si>
  <si>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</si>
  <si>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</si>
  <si>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</si>
  <si>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</si>
  <si>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</si>
  <si>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</si>
  <si>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</si>
  <si>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</si>
  <si>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</si>
  <si>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</si>
  <si>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</si>
  <si>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</si>
  <si>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</si>
  <si>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</si>
  <si>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</si>
  <si>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</si>
  <si>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</si>
  <si>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</si>
  <si>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</si>
  <si>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</si>
  <si>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</si>
  <si>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</si>
  <si>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</si>
  <si>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</si>
  <si>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</si>
  <si>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</si>
  <si>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</si>
  <si>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</si>
  <si>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</si>
  <si>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</si>
  <si>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</si>
  <si>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</si>
  <si>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</si>
  <si>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</si>
  <si>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</si>
  <si>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</si>
  <si>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</si>
  <si>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</si>
  <si>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</si>
  <si>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</si>
  <si>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</si>
  <si>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</si>
  <si>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</si>
  <si>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</si>
  <si>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</si>
  <si>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</si>
  <si>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</si>
  <si>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</si>
  <si>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</si>
  <si>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</si>
  <si>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</si>
  <si>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</si>
  <si>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</si>
  <si>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</si>
  <si>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</si>
  <si>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</si>
  <si>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</si>
  <si>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</si>
  <si>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</si>
  <si>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</si>
  <si>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</si>
  <si>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</si>
  <si>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</si>
  <si>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</si>
  <si>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</si>
  <si>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</si>
  <si>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</si>
  <si>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</si>
  <si>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</si>
  <si>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</si>
  <si>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</si>
  <si>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</si>
  <si>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</si>
  <si>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</si>
  <si>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</si>
  <si>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</si>
  <si>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</si>
  <si>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</si>
  <si>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</si>
  <si>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</si>
  <si>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</si>
  <si>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</si>
  <si>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</si>
  <si>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</si>
  <si>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</si>
  <si>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</si>
  <si>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</si>
  <si>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</si>
  <si>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</si>
  <si>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</si>
  <si>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</si>
  <si>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</si>
  <si>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</si>
  <si>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</si>
  <si>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</si>
  <si>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</si>
  <si>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</si>
  <si>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</si>
  <si>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</si>
  <si>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</si>
  <si>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</si>
  <si>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</si>
  <si>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</si>
  <si>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</si>
  <si>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</si>
  <si>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</si>
  <si>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</si>
  <si>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</si>
  <si>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</si>
  <si>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</si>
  <si>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</si>
  <si>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</si>
  <si>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</si>
  <si>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</si>
  <si>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</si>
  <si>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</si>
  <si>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</si>
  <si>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</si>
  <si>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</si>
  <si>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</si>
  <si>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</si>
  <si>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</si>
  <si>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</si>
  <si>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</si>
  <si>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</si>
  <si>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</si>
  <si>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</si>
  <si>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</si>
  <si>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</si>
  <si>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</si>
  <si>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</si>
  <si>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</si>
  <si>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</si>
  <si>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</si>
  <si>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</si>
  <si>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</si>
  <si>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</si>
  <si>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</si>
  <si>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</si>
  <si>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</si>
  <si>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</si>
  <si>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</si>
  <si>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</si>
  <si>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</si>
  <si>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</si>
  <si>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</si>
  <si>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</si>
  <si>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</si>
  <si>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</si>
  <si>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</si>
  <si>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</si>
  <si>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</si>
  <si>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</si>
  <si>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</si>
  <si>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</si>
  <si>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</si>
  <si>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</si>
  <si>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</si>
  <si>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</si>
  <si>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</si>
  <si>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</si>
  <si>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</si>
  <si>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</si>
  <si>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</si>
  <si>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</si>
  <si>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</si>
  <si>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</si>
  <si>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</si>
  <si>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</si>
  <si>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</si>
  <si>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</si>
  <si>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</si>
  <si>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</si>
  <si>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</si>
  <si>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</si>
  <si>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</si>
  <si>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</si>
  <si>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</si>
  <si>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</si>
  <si>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</si>
  <si>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</si>
  <si>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</si>
  <si>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</si>
  <si>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</si>
  <si>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</si>
  <si>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</si>
  <si>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</si>
  <si>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</si>
  <si>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</si>
  <si>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</si>
  <si>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</si>
  <si>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</si>
  <si>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</si>
  <si>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</si>
  <si>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</si>
  <si>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</si>
  <si>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</si>
  <si>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</si>
  <si>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</si>
  <si>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</si>
  <si>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</si>
  <si>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</si>
  <si>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</si>
  <si>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</si>
  <si>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</si>
  <si>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</si>
  <si>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</si>
  <si>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</si>
  <si>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</si>
  <si>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</si>
  <si>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</si>
  <si>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</si>
  <si>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</si>
  <si>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</si>
  <si>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</si>
  <si>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</si>
  <si>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</si>
  <si>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</si>
  <si>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</si>
  <si>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</si>
  <si>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</si>
  <si>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</si>
  <si>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</si>
  <si>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</si>
  <si>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</si>
  <si>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</si>
  <si>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</si>
  <si>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</si>
  <si>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</si>
  <si>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</si>
  <si>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</si>
  <si>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</si>
  <si>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</si>
  <si>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</si>
  <si>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</si>
  <si>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</si>
  <si>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</si>
  <si>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</si>
  <si>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</si>
  <si>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</si>
  <si>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</si>
  <si>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</si>
  <si>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</si>
  <si>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</si>
  <si>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</si>
  <si>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</si>
  <si>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</si>
  <si>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</si>
  <si>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</si>
  <si>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</si>
  <si>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</si>
  <si>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</si>
  <si>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</si>
  <si>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</si>
  <si>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</si>
  <si>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</si>
  <si>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</si>
  <si>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</si>
  <si>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</si>
  <si>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</si>
  <si>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</si>
  <si>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</si>
  <si>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</si>
  <si>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</si>
  <si>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</si>
  <si>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</si>
  <si>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</si>
  <si>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</si>
  <si>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</si>
  <si>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</si>
  <si>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</si>
  <si>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</si>
  <si>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</si>
  <si>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</si>
  <si>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</si>
  <si>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</si>
  <si>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</si>
  <si>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</si>
  <si>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</si>
  <si>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</si>
  <si>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</si>
  <si>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</si>
  <si>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</si>
  <si>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</si>
  <si>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</si>
  <si>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</si>
  <si>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</si>
  <si>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</si>
  <si>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</si>
  <si>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</si>
  <si>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</si>
  <si>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</si>
  <si>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</si>
  <si>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</si>
  <si>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</si>
  <si>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</si>
  <si>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</si>
  <si>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</si>
  <si>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</si>
  <si>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</si>
  <si>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</si>
  <si>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</si>
  <si>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</si>
  <si>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</si>
  <si>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</si>
  <si>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</si>
  <si>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</si>
  <si>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</si>
  <si>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</si>
  <si>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</si>
  <si>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</si>
  <si>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</si>
  <si>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</si>
  <si>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</si>
  <si>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</si>
  <si>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</si>
  <si>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</si>
  <si>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</si>
  <si>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</si>
  <si>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</si>
  <si>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</si>
  <si>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</si>
  <si>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</si>
  <si>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</si>
  <si>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</si>
  <si>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</si>
  <si>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</si>
  <si>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</si>
  <si>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</si>
  <si>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</si>
  <si>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</si>
  <si>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</si>
  <si>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</si>
  <si>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</si>
  <si>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</si>
  <si>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</si>
  <si>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</si>
  <si>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</si>
  <si>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</si>
  <si>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</si>
  <si>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</si>
  <si>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</si>
  <si>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</si>
  <si>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</si>
  <si>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</si>
  <si>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</si>
  <si>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</si>
  <si>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</si>
  <si>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</si>
  <si>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</si>
  <si>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</si>
  <si>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</si>
  <si>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</si>
  <si>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</si>
  <si>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</si>
  <si>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</si>
  <si>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</si>
  <si>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</si>
  <si>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</si>
  <si>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</si>
  <si>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</si>
  <si>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</si>
  <si>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</si>
  <si>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</si>
  <si>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</si>
  <si>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</si>
  <si>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</si>
  <si>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</si>
  <si>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</si>
  <si>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</si>
  <si>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</si>
  <si>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</si>
  <si>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</si>
  <si>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</si>
  <si>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</si>
  <si>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</si>
  <si>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</si>
  <si>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</si>
  <si>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</si>
  <si>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</si>
  <si>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</si>
  <si>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</si>
  <si>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</si>
  <si>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</si>
  <si>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</si>
  <si>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</si>
  <si>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</si>
  <si>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</si>
  <si>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</si>
  <si>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</si>
  <si>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</si>
  <si>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</si>
  <si>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</si>
  <si>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</si>
  <si>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</si>
  <si>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</si>
  <si>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</si>
  <si>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</si>
  <si>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</si>
  <si>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</si>
  <si>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</si>
  <si>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</si>
  <si>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</si>
  <si>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</si>
  <si>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</si>
  <si>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</si>
  <si>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</si>
  <si>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</si>
  <si>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</si>
  <si>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</si>
  <si>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</si>
  <si>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</si>
  <si>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</si>
  <si>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</si>
  <si>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</si>
  <si>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</si>
  <si>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</si>
  <si>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</si>
  <si>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</si>
  <si>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</si>
  <si>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</si>
  <si>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</si>
  <si>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</si>
  <si>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</si>
  <si>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</si>
  <si>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</si>
  <si>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</si>
  <si>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</si>
  <si>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</si>
  <si>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</si>
  <si>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</si>
  <si>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</si>
  <si>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</si>
  <si>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</si>
  <si>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</si>
  <si>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</si>
  <si>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</si>
  <si>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</si>
  <si>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</si>
  <si>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</si>
  <si>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</si>
  <si>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</si>
  <si>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</si>
  <si>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</si>
  <si>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</si>
  <si>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</si>
  <si>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</si>
  <si>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</si>
  <si>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</si>
  <si>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</si>
  <si>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</si>
  <si>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</si>
  <si>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</si>
  <si>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</si>
  <si>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</si>
  <si>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</si>
  <si>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</si>
  <si>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</si>
  <si>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</si>
  <si>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</si>
  <si>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</si>
  <si>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</si>
  <si>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</si>
  <si>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</si>
  <si>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</si>
  <si>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</si>
  <si>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</si>
  <si>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</si>
  <si>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</si>
  <si>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</si>
  <si>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</si>
  <si>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</si>
  <si>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</si>
  <si>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</si>
  <si>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</si>
  <si>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</si>
  <si>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</si>
  <si>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</si>
  <si>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</si>
  <si>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</si>
  <si>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</si>
  <si>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</si>
  <si>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</si>
  <si>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</si>
  <si>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</si>
  <si>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</si>
  <si>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</si>
  <si>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</si>
  <si>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</si>
  <si>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</si>
  <si>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</si>
  <si>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</si>
  <si>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</si>
  <si>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</si>
  <si>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</si>
  <si>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</si>
  <si>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</si>
  <si>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</si>
  <si>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</si>
  <si>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</si>
  <si>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</si>
  <si>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</si>
  <si>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</si>
  <si>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</si>
  <si>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</si>
  <si>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</si>
  <si>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</si>
  <si>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</si>
  <si>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</si>
  <si>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</si>
  <si>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</si>
  <si>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</si>
  <si>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</si>
  <si>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</si>
  <si>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</si>
  <si>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</si>
  <si>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</si>
  <si>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</si>
  <si>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</si>
  <si>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</si>
  <si>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</si>
  <si>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</si>
  <si>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</si>
  <si>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</si>
  <si>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</si>
  <si>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</si>
  <si>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</si>
  <si>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</si>
  <si>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</si>
  <si>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</si>
  <si>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</si>
  <si>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</si>
  <si>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</si>
  <si>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</si>
  <si>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</si>
  <si>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</si>
  <si>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</si>
  <si>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</si>
  <si>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</si>
  <si>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</si>
  <si>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</si>
  <si>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</si>
  <si>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</si>
  <si>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</si>
  <si>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</si>
  <si>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</si>
  <si>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</si>
  <si>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</si>
  <si>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</si>
  <si>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</si>
  <si>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</si>
  <si>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</si>
  <si>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</si>
  <si>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</si>
  <si>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</si>
  <si>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</si>
  <si>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</si>
  <si>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</si>
  <si>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</si>
  <si>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</si>
  <si>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</si>
  <si>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</si>
  <si>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</si>
  <si>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</si>
  <si>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</si>
  <si>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</si>
  <si>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</si>
  <si>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</si>
  <si>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</si>
  <si>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</si>
  <si>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</si>
  <si>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</si>
  <si>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</si>
  <si>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</si>
  <si>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</si>
  <si>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</si>
  <si>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</si>
  <si>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</si>
  <si>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</si>
  <si>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</si>
  <si>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</si>
  <si>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</si>
  <si>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</si>
  <si>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</si>
  <si>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</si>
  <si>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</si>
  <si>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</si>
  <si>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</si>
  <si>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</si>
  <si>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</si>
  <si>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</si>
  <si>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</si>
  <si>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</si>
  <si>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</si>
  <si>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</si>
  <si>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</si>
  <si>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</si>
  <si>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</si>
  <si>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</si>
  <si>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</si>
  <si>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</si>
  <si>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</si>
  <si>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</si>
  <si>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</si>
  <si>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</si>
  <si>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</si>
  <si>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</si>
  <si>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</si>
  <si>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</si>
  <si>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</si>
  <si>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</si>
  <si>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</si>
  <si>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</si>
  <si>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</si>
  <si>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</si>
  <si>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</si>
  <si>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</si>
  <si>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</si>
  <si>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</si>
  <si>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</si>
  <si>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</si>
  <si>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</si>
  <si>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</si>
  <si>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</si>
  <si>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</si>
  <si>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</si>
  <si>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</si>
  <si>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</si>
  <si>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</si>
  <si>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</si>
  <si>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</si>
  <si>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</si>
  <si>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</si>
  <si>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</si>
  <si>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</si>
  <si>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</si>
  <si>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</si>
  <si>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</si>
  <si>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</si>
  <si>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</si>
  <si>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</si>
  <si>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</si>
  <si>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</si>
  <si>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</si>
  <si>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</si>
  <si>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</si>
  <si>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</si>
  <si>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</si>
  <si>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</si>
  <si>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</si>
  <si>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</si>
  <si>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</si>
  <si>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</si>
  <si>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</si>
  <si>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</si>
  <si>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</si>
  <si>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</si>
  <si>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</si>
  <si>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</si>
  <si>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</si>
  <si>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</si>
  <si>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</si>
  <si>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</si>
  <si>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</si>
  <si>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</si>
  <si>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</si>
  <si>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</si>
  <si>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</si>
  <si>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</si>
  <si>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</si>
  <si>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</si>
  <si>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</si>
  <si>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</si>
  <si>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</si>
  <si>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</si>
  <si>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</si>
  <si>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</si>
  <si>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</si>
  <si>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</si>
  <si>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</si>
  <si>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</si>
  <si>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</si>
  <si>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</si>
  <si>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</si>
  <si>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</si>
  <si>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</si>
  <si>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</si>
  <si>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</si>
  <si>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</si>
  <si>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</si>
  <si>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</si>
  <si>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</si>
  <si>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</si>
  <si>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</si>
  <si>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</si>
  <si>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</si>
  <si>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</si>
  <si>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</si>
  <si>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</si>
  <si>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</si>
  <si>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</si>
  <si>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</si>
  <si>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</si>
  <si>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</si>
  <si>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</si>
  <si>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</si>
  <si>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</si>
  <si>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</si>
  <si>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</si>
  <si>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</si>
  <si>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</si>
  <si>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</si>
  <si>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</si>
  <si>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</si>
  <si>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</si>
  <si>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</si>
  <si>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</si>
  <si>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</si>
  <si>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</si>
  <si>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</si>
  <si>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</si>
  <si>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</si>
  <si>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</si>
  <si>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</si>
  <si>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</si>
  <si>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</si>
  <si>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</si>
  <si>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</si>
  <si>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</si>
  <si>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</si>
  <si>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</si>
  <si>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</si>
  <si>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</si>
  <si>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</si>
  <si>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</si>
  <si>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</si>
  <si>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</si>
  <si>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</si>
  <si>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</si>
  <si>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</si>
  <si>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</si>
  <si>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</si>
  <si>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</si>
  <si>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</si>
  <si>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</si>
  <si>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</si>
  <si>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</si>
  <si>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</si>
  <si>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</si>
  <si>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</si>
  <si>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</si>
  <si>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</si>
  <si>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</si>
  <si>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</si>
  <si>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</si>
  <si>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</si>
  <si>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</si>
  <si>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</si>
  <si>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</si>
  <si>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</si>
  <si>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</si>
  <si>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</si>
  <si>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</si>
  <si>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</si>
  <si>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</si>
  <si>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</si>
  <si>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</si>
  <si>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</si>
  <si>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</si>
  <si>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</si>
  <si>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</si>
  <si>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</si>
  <si>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</si>
  <si>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</si>
  <si>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</si>
  <si>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</si>
  <si>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</si>
  <si>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</si>
  <si>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</si>
  <si>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</si>
  <si>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</si>
  <si>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</si>
  <si>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</si>
  <si>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</si>
  <si>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</si>
  <si>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</si>
  <si>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</si>
  <si>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</si>
  <si>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</si>
  <si>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</si>
  <si>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</si>
  <si>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</si>
  <si>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</si>
  <si>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</si>
  <si>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</si>
  <si>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</si>
  <si>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</si>
  <si>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</si>
  <si>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</si>
  <si>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</si>
  <si>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</si>
  <si>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</si>
  <si>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</si>
  <si>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</si>
  <si>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</si>
  <si>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</si>
  <si>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</si>
  <si>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</si>
  <si>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</si>
  <si>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</si>
  <si>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</si>
  <si>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</si>
  <si>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</si>
  <si>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</si>
  <si>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</si>
  <si>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</si>
  <si>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</si>
  <si>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</si>
  <si>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</si>
  <si>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</si>
  <si>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</si>
  <si>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</si>
  <si>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</si>
  <si>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</si>
  <si>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</si>
  <si>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</si>
  <si>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</si>
  <si>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</si>
  <si>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</si>
  <si>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</si>
  <si>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</si>
  <si>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</si>
  <si>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</si>
  <si>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</si>
  <si>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</si>
  <si>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</si>
  <si>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</si>
  <si>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</si>
  <si>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</si>
  <si>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</si>
  <si>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</si>
  <si>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</si>
  <si>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</si>
  <si>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</si>
  <si>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</si>
  <si>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</si>
  <si>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</si>
  <si>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</si>
  <si>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</si>
  <si>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</si>
  <si>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</si>
  <si>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</si>
  <si>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</si>
  <si>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</si>
  <si>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</si>
  <si>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</si>
  <si>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</si>
  <si>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</si>
  <si>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</si>
  <si>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</si>
  <si>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</si>
  <si>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</si>
  <si>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</si>
  <si>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</si>
  <si>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</si>
  <si>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</si>
  <si>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</si>
  <si>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</si>
  <si>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</si>
  <si>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</si>
  <si>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</si>
  <si>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</si>
  <si>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</si>
  <si>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</si>
  <si>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</si>
  <si>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</si>
  <si>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</si>
  <si>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</si>
  <si>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</si>
  <si>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</si>
  <si>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</si>
  <si>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</si>
  <si>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</si>
  <si>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</si>
  <si>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</si>
  <si>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</si>
  <si>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</si>
  <si>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</si>
  <si>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</si>
  <si>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</si>
  <si>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</si>
  <si>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</si>
  <si>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</si>
  <si>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</si>
  <si>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</si>
  <si>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</si>
  <si>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</si>
  <si>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</si>
  <si>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</si>
  <si>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</si>
  <si>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</si>
  <si>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</si>
  <si>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</si>
  <si>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</si>
  <si>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</si>
  <si>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</si>
  <si>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</si>
  <si>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</si>
  <si>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</si>
  <si>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</si>
  <si>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</si>
  <si>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</si>
  <si>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</si>
  <si>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</si>
  <si>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</si>
  <si>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</si>
  <si>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</si>
  <si>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</si>
  <si>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</si>
  <si>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</si>
  <si>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</si>
  <si>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</si>
  <si>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</si>
  <si>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</si>
  <si>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</si>
  <si>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</si>
  <si>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</si>
  <si>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</si>
  <si>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</si>
  <si>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</si>
  <si>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</si>
  <si>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</si>
  <si>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</si>
  <si>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</si>
  <si>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</si>
  <si>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</si>
  <si>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</si>
  <si>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</si>
  <si>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</si>
  <si>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</si>
  <si>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</si>
  <si>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</si>
  <si>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</si>
  <si>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</si>
  <si>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</si>
  <si>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</si>
  <si>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</si>
  <si>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</si>
  <si>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</si>
  <si>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</si>
  <si>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</si>
  <si>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</si>
  <si>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</si>
  <si>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</si>
  <si>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</si>
  <si>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</si>
  <si>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</si>
  <si>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</si>
  <si>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</si>
  <si>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</si>
  <si>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</si>
  <si>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</si>
  <si>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</si>
  <si>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</si>
  <si>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</si>
  <si>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</si>
  <si>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</si>
  <si>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</si>
  <si>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</si>
  <si>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</si>
  <si>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</si>
  <si>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</si>
  <si>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</si>
  <si>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</si>
  <si>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</si>
  <si>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</si>
  <si>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</si>
  <si>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</si>
  <si>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</si>
  <si>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</si>
  <si>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</si>
  <si>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</si>
  <si>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</si>
  <si>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</si>
  <si>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</si>
  <si>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</si>
  <si>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</si>
  <si>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</si>
  <si>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</si>
  <si>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</si>
  <si>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</si>
  <si>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</si>
  <si>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</si>
  <si>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</si>
  <si>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</si>
  <si>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</si>
  <si>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</si>
  <si>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</si>
  <si>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</si>
  <si>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</si>
  <si>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</si>
  <si>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</si>
  <si>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</si>
  <si>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</si>
  <si>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</si>
  <si>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</si>
  <si>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</si>
  <si>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</si>
  <si>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</si>
  <si>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</si>
  <si>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</si>
  <si>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</si>
  <si>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</si>
  <si>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</si>
  <si>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</si>
  <si>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</si>
  <si>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</si>
  <si>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</si>
  <si>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</si>
  <si>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</si>
  <si>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</si>
  <si>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</si>
  <si>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</si>
  <si>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</si>
  <si>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</si>
  <si>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</si>
  <si>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</si>
  <si>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</si>
  <si>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</si>
  <si>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</si>
  <si>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</si>
  <si>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</si>
  <si>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</si>
  <si>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</si>
  <si>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</si>
  <si>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</si>
  <si>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</si>
  <si>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</si>
  <si>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</si>
  <si>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</si>
  <si>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</si>
  <si>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</si>
  <si>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</si>
  <si>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</si>
  <si>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</si>
  <si>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</si>
  <si>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</si>
  <si>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</si>
  <si>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</si>
  <si>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</si>
  <si>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</si>
  <si>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</si>
  <si>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</si>
  <si>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</si>
  <si>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</si>
  <si>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</si>
  <si>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</si>
  <si>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</si>
  <si>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</si>
  <si>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</si>
  <si>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</si>
  <si>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</si>
  <si>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</si>
  <si>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</si>
  <si>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</si>
  <si>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</si>
  <si>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</si>
  <si>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</si>
  <si>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</si>
  <si>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</si>
  <si>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</si>
  <si>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</si>
  <si>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</si>
  <si>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</si>
  <si>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</si>
  <si>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</si>
  <si>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</si>
  <si>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</si>
  <si>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</si>
  <si>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</si>
  <si>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</si>
  <si>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</si>
  <si>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</si>
  <si>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</si>
  <si>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</si>
  <si>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</si>
  <si>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</si>
  <si>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</si>
  <si>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</si>
  <si>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</si>
  <si>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</si>
  <si>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</si>
  <si>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</si>
  <si>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</si>
  <si>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</si>
  <si>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</si>
  <si>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</si>
  <si>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</si>
  <si>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</si>
  <si>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</si>
  <si>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</si>
  <si>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</si>
  <si>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</si>
  <si>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</si>
  <si>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</si>
  <si>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</si>
  <si>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</si>
  <si>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</si>
  <si>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</si>
  <si>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</si>
  <si>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</si>
  <si>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</si>
  <si>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</si>
  <si>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</si>
  <si>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</si>
  <si>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</si>
  <si>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</si>
  <si>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</si>
  <si>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</si>
  <si>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</si>
  <si>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</si>
  <si>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</si>
  <si>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</si>
  <si>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</si>
  <si>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</si>
  <si>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</si>
  <si>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</si>
  <si>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</si>
  <si>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</si>
  <si>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</si>
  <si>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</si>
  <si>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</si>
  <si>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</si>
  <si>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</si>
  <si>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</si>
  <si>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</si>
  <si>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</si>
  <si>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</si>
  <si>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</si>
  <si>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</si>
  <si>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</si>
  <si>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</si>
  <si>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</si>
  <si>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</si>
  <si>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</si>
  <si>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</si>
  <si>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</si>
  <si>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</si>
  <si>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</si>
  <si>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</si>
  <si>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</si>
  <si>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</si>
  <si>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</si>
  <si>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</si>
  <si>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</si>
  <si>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</si>
  <si>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</si>
  <si>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</si>
  <si>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</si>
  <si>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</si>
  <si>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</si>
  <si>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</si>
  <si>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</si>
  <si>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</si>
  <si>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</si>
  <si>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</si>
  <si>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</si>
  <si>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</si>
  <si>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</si>
  <si>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</si>
  <si>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</si>
  <si>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</si>
  <si>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</si>
  <si>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</si>
  <si>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</si>
  <si>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</si>
  <si>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</si>
  <si>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</si>
  <si>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</si>
  <si>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</si>
  <si>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</si>
  <si>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</si>
  <si>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</si>
  <si>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</si>
  <si>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</si>
  <si>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</si>
  <si>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</si>
  <si>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</si>
  <si>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</si>
  <si>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</si>
  <si>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</si>
  <si>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</si>
  <si>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</si>
  <si>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</si>
  <si>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</si>
  <si>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</si>
  <si>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</si>
  <si>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</si>
  <si>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</si>
  <si>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</si>
  <si>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</si>
  <si>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</si>
  <si>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</si>
  <si>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</si>
  <si>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</si>
  <si>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</si>
  <si>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</si>
  <si>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</si>
  <si>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</si>
  <si>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</si>
  <si>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</si>
  <si>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</si>
  <si>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</si>
  <si>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</si>
  <si>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</si>
  <si>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</si>
  <si>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</si>
  <si>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</si>
  <si>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</si>
  <si>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</si>
  <si>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</si>
  <si>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</si>
  <si>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</si>
  <si>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</si>
  <si>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</si>
  <si>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</si>
  <si>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</si>
  <si>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</si>
  <si>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</si>
  <si>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</si>
  <si>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</si>
  <si>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</si>
  <si>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</si>
  <si>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</si>
  <si>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</si>
  <si>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</si>
  <si>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</si>
  <si>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</si>
  <si>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</si>
  <si>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</si>
  <si>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</si>
  <si>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</si>
  <si>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</si>
  <si>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</si>
  <si>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</si>
  <si>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</si>
  <si>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</si>
  <si>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</si>
  <si>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</si>
  <si>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</si>
  <si>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</si>
  <si>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</si>
  <si>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</si>
  <si>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</si>
  <si>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</si>
  <si>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</si>
  <si>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</si>
  <si>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</si>
  <si>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</si>
  <si>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</si>
  <si>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</si>
  <si>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</si>
  <si>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</si>
  <si>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</si>
  <si>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</si>
  <si>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</si>
  <si>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</si>
  <si>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</si>
  <si>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</si>
  <si>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</si>
  <si>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</si>
  <si>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</si>
  <si>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</si>
  <si>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</si>
  <si>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</si>
  <si>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</si>
  <si>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</si>
  <si>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</si>
  <si>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</si>
  <si>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</si>
  <si>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</si>
  <si>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</si>
  <si>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</si>
  <si>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</si>
  <si>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</si>
  <si>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</si>
  <si>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</si>
  <si>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</si>
  <si>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</si>
  <si>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</si>
  <si>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</si>
  <si>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</si>
  <si>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</si>
  <si>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</si>
  <si>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</si>
  <si>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</si>
  <si>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</si>
  <si>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</si>
  <si>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</si>
  <si>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</si>
  <si>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</si>
  <si>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</si>
  <si>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</si>
  <si>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</si>
  <si>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</si>
  <si>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</si>
  <si>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</si>
  <si>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</si>
  <si>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</si>
  <si>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</si>
  <si>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</si>
  <si>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</si>
  <si>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</si>
  <si>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</si>
  <si>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</si>
  <si>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</si>
  <si>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</si>
  <si>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</si>
  <si>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</si>
  <si>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</si>
  <si>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</si>
  <si>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</si>
  <si>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</si>
  <si>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</si>
  <si>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</si>
  <si>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</si>
  <si>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</si>
  <si>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</si>
  <si>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</si>
  <si>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</si>
  <si>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</si>
  <si>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</si>
  <si>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</si>
  <si>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</si>
  <si>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</si>
  <si>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</si>
  <si>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</si>
  <si>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</si>
  <si>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</si>
  <si>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</si>
  <si>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</si>
  <si>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</si>
  <si>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</si>
  <si>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</si>
  <si>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</si>
  <si>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</si>
  <si>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</si>
  <si>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</si>
  <si>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</si>
  <si>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</si>
  <si>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</si>
  <si>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</si>
  <si>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</si>
  <si>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</si>
  <si>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</si>
  <si>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</si>
  <si>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</si>
  <si>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</si>
  <si>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</si>
  <si>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</si>
  <si>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</si>
  <si>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</si>
  <si>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</si>
  <si>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</si>
  <si>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</si>
  <si>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</si>
  <si>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</si>
  <si>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</si>
  <si>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</si>
  <si>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</si>
  <si>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</si>
  <si>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</si>
  <si>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</si>
  <si>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</si>
  <si>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</si>
  <si>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</si>
  <si>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</si>
  <si>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</si>
  <si>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</si>
  <si>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</si>
  <si>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</si>
  <si>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</si>
  <si>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</si>
  <si>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</si>
  <si>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</si>
  <si>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</si>
  <si>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</si>
  <si>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</si>
  <si>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</si>
  <si>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</si>
  <si>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</si>
  <si>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</si>
  <si>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</si>
  <si>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</si>
  <si>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</si>
  <si>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</si>
  <si>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</si>
  <si>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</si>
  <si>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</si>
  <si>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</si>
  <si>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</si>
  <si>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</si>
  <si>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</si>
  <si>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</si>
  <si>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</si>
  <si>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</si>
  <si>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</si>
  <si>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</si>
  <si>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</si>
  <si>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</si>
  <si>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</si>
  <si>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</si>
  <si>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</si>
  <si>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</si>
  <si>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</si>
  <si>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</si>
  <si>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</si>
  <si>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</si>
  <si>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</si>
  <si>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</si>
  <si>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</si>
  <si>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</si>
  <si>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</si>
  <si>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</si>
  <si>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</si>
  <si>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</si>
  <si>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</si>
  <si>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</si>
  <si>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</si>
  <si>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</si>
  <si>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</si>
  <si>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</si>
  <si>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</si>
  <si>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</si>
  <si>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</si>
  <si>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</si>
  <si>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</si>
  <si>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</si>
  <si>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</si>
  <si>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</si>
  <si>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</si>
  <si>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</si>
  <si>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</si>
  <si>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</si>
  <si>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</si>
  <si>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</si>
  <si>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</si>
  <si>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</si>
  <si>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</si>
  <si>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</si>
  <si>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</si>
  <si>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</si>
  <si>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</si>
  <si>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</si>
  <si>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</si>
  <si>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</si>
  <si>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</si>
  <si>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</si>
  <si>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</si>
  <si>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</si>
  <si>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</si>
  <si>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</si>
  <si>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</si>
  <si>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</si>
  <si>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</si>
  <si>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</si>
  <si>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</si>
  <si>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</si>
  <si>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</si>
  <si>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</si>
  <si>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</si>
  <si>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</si>
  <si>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</si>
  <si>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</si>
  <si>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</si>
  <si>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</si>
  <si>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</si>
  <si>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</si>
  <si>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</si>
  <si>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</si>
  <si>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</si>
  <si>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</si>
  <si>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</si>
  <si>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</si>
  <si>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</si>
  <si>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</si>
  <si>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</si>
  <si>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</si>
  <si>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</si>
  <si>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</si>
  <si>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</si>
  <si>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</si>
  <si>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</si>
  <si>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</si>
  <si>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</si>
  <si>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</si>
  <si>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</si>
  <si>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</si>
  <si>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</si>
  <si>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</si>
  <si>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</si>
  <si>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</si>
  <si>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</si>
  <si>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</si>
  <si>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</si>
  <si>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</si>
  <si>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</si>
  <si>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</si>
  <si>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</si>
  <si>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</si>
  <si>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</si>
  <si>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</si>
  <si>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</si>
  <si>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</si>
  <si>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</si>
  <si>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</si>
  <si>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</si>
  <si>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</si>
  <si>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</si>
  <si>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</si>
  <si>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</si>
  <si>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</si>
  <si>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</si>
  <si>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</si>
  <si>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</si>
  <si>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</si>
  <si>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</si>
  <si>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</si>
  <si>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</si>
  <si>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</si>
  <si>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</si>
  <si>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</si>
  <si>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</si>
  <si>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</si>
  <si>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</si>
  <si>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</si>
  <si>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</si>
  <si>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</si>
  <si>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</si>
  <si>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</si>
  <si>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</si>
  <si>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</si>
  <si>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</si>
  <si>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</si>
  <si>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</si>
  <si>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</si>
  <si>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</si>
  <si>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</si>
  <si>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</si>
  <si>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</si>
  <si>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</si>
  <si>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</si>
  <si>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</si>
  <si>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</si>
  <si>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</si>
  <si>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</si>
  <si>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</si>
  <si>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</si>
  <si>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</si>
  <si>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</si>
  <si>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</si>
  <si>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</si>
  <si>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</si>
  <si>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</si>
  <si>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</si>
  <si>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</si>
  <si>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</si>
  <si>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</si>
  <si>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</si>
  <si>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</si>
  <si>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</si>
  <si>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</si>
  <si>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</si>
  <si>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</si>
  <si>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</si>
  <si>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</si>
  <si>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</si>
  <si>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</si>
  <si>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</si>
  <si>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</si>
  <si>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</si>
  <si>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</si>
  <si>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</si>
  <si>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</si>
  <si>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</si>
  <si>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</si>
  <si>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</si>
  <si>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</si>
  <si>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</si>
  <si>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</si>
  <si>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</si>
  <si>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</si>
  <si>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</si>
  <si>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</si>
  <si>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</si>
  <si>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</si>
  <si>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</si>
  <si>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</si>
  <si>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</si>
  <si>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</si>
  <si>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</si>
  <si>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</si>
  <si>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</si>
  <si>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</si>
  <si>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</si>
  <si>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</si>
  <si>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</si>
  <si>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</si>
  <si>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</si>
  <si>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</si>
  <si>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</si>
  <si>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</si>
  <si>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</si>
  <si>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</si>
  <si>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</si>
  <si>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</si>
  <si>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</si>
  <si>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</si>
  <si>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</si>
  <si>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</si>
  <si>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</si>
  <si>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</si>
  <si>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</si>
  <si>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</si>
  <si>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</si>
  <si>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</si>
  <si>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</si>
  <si>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</si>
  <si>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</si>
  <si>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</si>
  <si>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</si>
  <si>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</si>
  <si>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</si>
  <si>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</si>
  <si>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</si>
  <si>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</si>
  <si>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</si>
  <si>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</si>
  <si>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</si>
  <si>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</si>
  <si>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</si>
  <si>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</si>
  <si>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</si>
  <si>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</si>
  <si>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</si>
  <si>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</si>
  <si>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</si>
  <si>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</si>
  <si>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</si>
  <si>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</si>
  <si>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</si>
  <si>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</si>
  <si>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</si>
  <si>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</si>
  <si>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</si>
  <si>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</si>
  <si>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</si>
  <si>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</si>
  <si>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</si>
  <si>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</si>
  <si>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</si>
  <si>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</si>
  <si>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</si>
  <si>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</si>
  <si>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</si>
  <si>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</si>
  <si>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</si>
  <si>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</si>
  <si>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</si>
  <si>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</si>
  <si>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</si>
  <si>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</si>
  <si>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</si>
  <si>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</si>
  <si>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</si>
  <si>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</si>
  <si>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</si>
  <si>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</si>
  <si>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</si>
  <si>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</si>
  <si>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</si>
  <si>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</si>
  <si>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</si>
  <si>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</si>
  <si>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</si>
  <si>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</si>
  <si>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</si>
  <si>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</si>
  <si>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</si>
  <si>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</si>
  <si>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</si>
  <si>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</si>
  <si>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</si>
  <si>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</si>
  <si>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</si>
  <si>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</si>
  <si>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</si>
  <si>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</si>
  <si>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</si>
  <si>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</si>
  <si>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</si>
  <si>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</si>
  <si>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</si>
  <si>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</si>
  <si>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</si>
  <si>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</si>
  <si>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</si>
  <si>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</si>
  <si>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</si>
  <si>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</si>
  <si>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</si>
  <si>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</si>
  <si>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</si>
  <si>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</si>
  <si>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</si>
  <si>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</si>
  <si>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</si>
  <si>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</si>
  <si>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</si>
  <si>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</si>
  <si>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</si>
  <si>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</si>
  <si>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</si>
  <si>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</si>
  <si>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</si>
  <si>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</si>
  <si>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</si>
  <si>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</si>
  <si>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</si>
  <si>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</si>
  <si>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</si>
  <si>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</si>
  <si>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</si>
  <si>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</si>
  <si>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</si>
  <si>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</si>
  <si>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</si>
  <si>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</si>
  <si>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</si>
  <si>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</si>
  <si>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</si>
  <si>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</si>
  <si>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</si>
  <si>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</si>
  <si>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</si>
  <si>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</si>
  <si>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</si>
  <si>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</si>
  <si>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</si>
  <si>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</si>
  <si>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</si>
  <si>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</si>
  <si>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</si>
  <si>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</si>
  <si>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</si>
  <si>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</si>
  <si>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</si>
  <si>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</si>
  <si>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</si>
  <si>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</si>
  <si>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</si>
  <si>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</si>
  <si>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</si>
  <si>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</si>
  <si>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</si>
  <si>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</si>
  <si>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</si>
  <si>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</si>
  <si>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</si>
  <si>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</si>
  <si>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</si>
  <si>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</si>
  <si>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</si>
  <si>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</si>
  <si>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</si>
  <si>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</si>
  <si>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</si>
  <si>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</si>
  <si>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</si>
  <si>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</si>
  <si>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</si>
  <si>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</si>
  <si>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</si>
  <si>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</si>
  <si>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</si>
  <si>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</si>
  <si>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</si>
  <si>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</si>
  <si>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</si>
  <si>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</si>
  <si>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</si>
  <si>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</si>
  <si>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</si>
  <si>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</si>
  <si>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</si>
  <si>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</si>
  <si>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</si>
  <si>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</si>
  <si>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</si>
  <si>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</si>
  <si>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</si>
  <si>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</si>
  <si>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</si>
  <si>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</si>
  <si>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</si>
  <si>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</si>
  <si>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</si>
  <si>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</si>
  <si>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</si>
  <si>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</si>
  <si>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</si>
  <si>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</si>
  <si>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</si>
  <si>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</si>
  <si>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</si>
  <si>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</si>
  <si>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</si>
  <si>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</si>
  <si>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</si>
  <si>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</si>
  <si>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</si>
  <si>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</si>
  <si>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</si>
  <si>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</si>
  <si>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</si>
  <si>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</si>
  <si>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</si>
  <si>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</si>
  <si>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</si>
  <si>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</si>
  <si>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</si>
  <si>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</si>
  <si>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</si>
  <si>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</si>
  <si>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</si>
  <si>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</si>
  <si>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</si>
  <si>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</si>
  <si>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</si>
  <si>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</si>
  <si>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</si>
  <si>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</si>
  <si>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</si>
  <si>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</si>
  <si>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</si>
  <si>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</si>
  <si>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</si>
  <si>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</si>
  <si>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</si>
  <si>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</si>
  <si>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</si>
  <si>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</si>
  <si>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</si>
  <si>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</si>
  <si>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</si>
  <si>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</si>
  <si>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</si>
  <si>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</si>
  <si>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</si>
  <si>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</si>
  <si>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</si>
  <si>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</si>
  <si>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</si>
  <si>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</si>
  <si>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</si>
  <si>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</si>
  <si>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</si>
  <si>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</si>
  <si>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</si>
  <si>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</si>
  <si>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</si>
  <si>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</si>
  <si>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</si>
  <si>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</si>
  <si>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</si>
  <si>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</si>
  <si>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</si>
  <si>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</si>
  <si>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</si>
  <si>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</si>
  <si>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</si>
  <si>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</si>
  <si>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</si>
  <si>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</si>
  <si>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</si>
  <si>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</si>
  <si>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</si>
  <si>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</si>
  <si>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</si>
  <si>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</si>
  <si>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</si>
  <si>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</si>
  <si>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</si>
  <si>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</si>
  <si>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</si>
  <si>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</si>
  <si>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</si>
  <si>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</si>
  <si>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</si>
  <si>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</si>
  <si>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</si>
  <si>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</si>
  <si>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</si>
  <si>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</si>
  <si>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</si>
  <si>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</si>
  <si>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</si>
  <si>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</si>
  <si>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</si>
  <si>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</si>
  <si>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</si>
  <si>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</si>
  <si>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</si>
  <si>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</si>
  <si>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</si>
  <si>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</si>
  <si>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</si>
  <si>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</si>
  <si>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</si>
  <si>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</si>
  <si>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</si>
  <si>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</si>
  <si>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</si>
  <si>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</si>
  <si>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</si>
  <si>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</si>
  <si>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</si>
  <si>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</si>
  <si>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</si>
  <si>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</si>
  <si>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</si>
  <si>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</si>
  <si>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</si>
  <si>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</si>
  <si>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</si>
  <si>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</si>
  <si>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</si>
  <si>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</si>
  <si>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</si>
  <si>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</si>
  <si>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</si>
  <si>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</si>
  <si>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</si>
  <si>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</si>
  <si>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</si>
  <si>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</si>
  <si>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</si>
  <si>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</si>
  <si>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</si>
  <si>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</si>
  <si>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</si>
  <si>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</si>
  <si>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</si>
  <si>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</si>
  <si>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</si>
  <si>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</si>
  <si>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</si>
  <si>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</si>
  <si>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</si>
  <si>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</si>
  <si>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</si>
  <si>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</si>
  <si>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</si>
  <si>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</si>
  <si>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</si>
  <si>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</si>
  <si>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</si>
  <si>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</si>
  <si>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</si>
  <si>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</si>
  <si>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</si>
  <si>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</si>
  <si>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</si>
  <si>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</si>
  <si>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</si>
  <si>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</si>
  <si>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</si>
  <si>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</si>
  <si>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</si>
  <si>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</si>
  <si>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</si>
  <si>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</si>
  <si>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</si>
  <si>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</si>
  <si>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</si>
  <si>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</si>
  <si>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</si>
  <si>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</si>
  <si>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</si>
  <si>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</si>
  <si>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</si>
  <si>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</si>
  <si>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</si>
  <si>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</si>
  <si>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</si>
  <si>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</si>
  <si>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</si>
  <si>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</si>
  <si>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</si>
  <si>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</si>
  <si>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</si>
  <si>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</si>
  <si>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</si>
  <si>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</si>
  <si>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</si>
  <si>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</si>
  <si>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</si>
  <si>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</si>
  <si>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</si>
  <si>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</si>
  <si>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</si>
  <si>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</si>
  <si>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</si>
  <si>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</si>
  <si>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</si>
  <si>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</si>
  <si>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</si>
  <si>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</si>
  <si>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</si>
  <si>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</si>
  <si>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</si>
  <si>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</si>
  <si>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</si>
  <si>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</si>
  <si>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</si>
  <si>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</si>
  <si>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</si>
  <si>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</si>
  <si>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</si>
  <si>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</si>
  <si>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</si>
  <si>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</si>
  <si>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</si>
  <si>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</si>
  <si>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</si>
  <si>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</si>
  <si>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</si>
  <si>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</si>
  <si>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</si>
  <si>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</si>
  <si>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</si>
  <si>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</si>
  <si>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</si>
  <si>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</si>
  <si>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</si>
  <si>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</si>
  <si>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</si>
  <si>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</si>
  <si>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</si>
  <si>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</si>
  <si>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</si>
  <si>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</si>
  <si>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</si>
  <si>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</si>
  <si>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</si>
  <si>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</si>
  <si>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</si>
  <si>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</si>
  <si>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</si>
  <si>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</si>
  <si>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</si>
  <si>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</si>
  <si>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</si>
  <si>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</si>
  <si>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</si>
  <si>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</si>
  <si>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</si>
  <si>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</si>
  <si>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</si>
  <si>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</si>
  <si>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</si>
  <si>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</si>
  <si>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</si>
  <si>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</si>
  <si>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</si>
  <si>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</si>
  <si>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</si>
  <si>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</si>
  <si>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</si>
  <si>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</si>
  <si>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</si>
  <si>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</si>
  <si>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</si>
  <si>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</si>
  <si>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</si>
  <si>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</si>
  <si>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</si>
  <si>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</si>
  <si>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</si>
  <si>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</si>
  <si>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</si>
  <si>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</si>
  <si>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</si>
  <si>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</si>
  <si>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</si>
  <si>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</si>
  <si>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</si>
  <si>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</si>
  <si>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</si>
  <si>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</si>
  <si>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</si>
  <si>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</si>
  <si>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</si>
  <si>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</si>
  <si>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</si>
  <si>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</si>
  <si>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</si>
  <si>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</si>
  <si>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</si>
  <si>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</si>
  <si>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</si>
  <si>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</si>
  <si>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</si>
  <si>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</si>
  <si>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</si>
  <si>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</si>
  <si>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</si>
  <si>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</si>
  <si>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</si>
  <si>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</si>
  <si>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</si>
  <si>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</si>
  <si>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</si>
  <si>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</si>
  <si>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</si>
  <si>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</si>
  <si>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</si>
  <si>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</si>
  <si>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</si>
  <si>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</si>
  <si>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</si>
  <si>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</si>
  <si>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</si>
  <si>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</si>
  <si>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</si>
  <si>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</si>
  <si>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</si>
  <si>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</si>
  <si>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</si>
  <si>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</si>
  <si>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</si>
  <si>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</si>
  <si>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</si>
  <si>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</si>
  <si>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</si>
  <si>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</si>
  <si>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</si>
  <si>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</si>
  <si>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</si>
  <si>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</si>
  <si>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</si>
  <si>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</si>
  <si>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</si>
  <si>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</si>
  <si>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</si>
  <si>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</si>
  <si>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</si>
  <si>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</si>
  <si>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</si>
  <si>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</si>
  <si>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</si>
  <si>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</si>
  <si>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</si>
  <si>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</si>
  <si>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</si>
  <si>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</si>
  <si>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</si>
  <si>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</si>
  <si>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</si>
  <si>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</si>
  <si>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</si>
  <si>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</si>
  <si>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</si>
  <si>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</si>
  <si>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</si>
  <si>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</si>
  <si>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</si>
  <si>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</si>
  <si>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</si>
  <si>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</si>
  <si>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</si>
  <si>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</si>
  <si>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</si>
  <si>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</si>
  <si>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</si>
  <si>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</si>
  <si>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</si>
  <si>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</si>
  <si>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</si>
  <si>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</si>
  <si>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</si>
  <si>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</si>
  <si>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</si>
  <si>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</si>
  <si>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</si>
  <si>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</si>
  <si>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</si>
  <si>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</si>
  <si>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</si>
  <si>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</si>
  <si>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</si>
  <si>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</si>
  <si>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</si>
  <si>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</si>
  <si>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</si>
  <si>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</si>
  <si>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</si>
  <si>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</si>
  <si>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</si>
  <si>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</si>
  <si>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</si>
  <si>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</si>
  <si>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</si>
  <si>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</si>
  <si>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</si>
  <si>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</si>
  <si>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</si>
  <si>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</si>
  <si>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</si>
  <si>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</si>
  <si>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</si>
  <si>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</si>
  <si>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</si>
  <si>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</si>
  <si>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</si>
  <si>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</si>
  <si>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</si>
  <si>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</si>
  <si>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</si>
  <si>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</si>
  <si>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</si>
  <si>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</si>
  <si>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</si>
  <si>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</si>
  <si>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</si>
  <si>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</si>
  <si>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</si>
  <si>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</si>
  <si>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</si>
  <si>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</si>
  <si>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</si>
  <si>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</si>
  <si>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</si>
  <si>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</si>
  <si>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</si>
  <si>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</si>
  <si>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</si>
  <si>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</si>
  <si>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</si>
  <si>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</si>
  <si>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</si>
  <si>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</si>
  <si>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</si>
  <si>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</si>
  <si>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</si>
  <si>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</si>
  <si>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</si>
  <si>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</si>
  <si>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</si>
  <si>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</si>
  <si>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</si>
  <si>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</si>
  <si>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</si>
  <si>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</si>
  <si>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</si>
  <si>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</si>
  <si>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</si>
  <si>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</si>
  <si>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</si>
  <si>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</si>
  <si>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</si>
  <si>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</si>
  <si>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</si>
  <si>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</si>
  <si>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</si>
  <si>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</si>
  <si>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</si>
  <si>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</si>
  <si>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</si>
  <si>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</si>
  <si>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</si>
  <si>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</si>
  <si>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</si>
  <si>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</si>
  <si>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</si>
  <si>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</si>
  <si>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</si>
  <si>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</si>
  <si>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</si>
  <si>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</si>
  <si>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</si>
  <si>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</si>
  <si>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</si>
  <si>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</si>
  <si>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</si>
  <si>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</si>
  <si>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</si>
  <si>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</si>
  <si>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</si>
  <si>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</si>
  <si>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</si>
  <si>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</si>
  <si>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</si>
  <si>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</si>
  <si>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</si>
  <si>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</si>
  <si>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</si>
  <si>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</si>
  <si>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</si>
  <si>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</si>
  <si>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</si>
  <si>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</si>
  <si>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</si>
  <si>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</si>
  <si>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</si>
  <si>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</si>
  <si>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</si>
  <si>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</si>
  <si>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</si>
  <si>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</si>
  <si>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</si>
  <si>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</si>
  <si>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</si>
  <si>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</si>
  <si>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</si>
  <si>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</si>
  <si>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</si>
  <si>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</si>
  <si>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</si>
  <si>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</si>
  <si>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</si>
  <si>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</si>
  <si>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</si>
  <si>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</si>
  <si>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</si>
  <si>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</si>
  <si>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</si>
  <si>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</si>
  <si>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</si>
  <si>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</si>
  <si>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</si>
  <si>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</si>
  <si>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</si>
  <si>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</si>
  <si>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</si>
  <si>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</si>
  <si>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</si>
  <si>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</si>
  <si>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</si>
  <si>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</si>
  <si>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</si>
  <si>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</si>
  <si>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</si>
  <si>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</si>
  <si>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</si>
  <si>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</si>
  <si>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</si>
  <si>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</si>
  <si>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</si>
  <si>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</si>
  <si>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</si>
  <si>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</si>
  <si>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</si>
  <si>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</si>
  <si>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</si>
  <si>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</si>
  <si>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</si>
  <si>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</si>
  <si>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</si>
  <si>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</si>
  <si>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</si>
  <si>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</si>
  <si>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</si>
  <si>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</si>
  <si>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</si>
  <si>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</si>
  <si>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</si>
  <si>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</si>
  <si>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</si>
  <si>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</si>
  <si>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</si>
  <si>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</si>
  <si>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</si>
  <si>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</si>
  <si>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</si>
  <si>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</si>
  <si>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</si>
  <si>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</si>
  <si>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</si>
  <si>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</si>
  <si>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</si>
  <si>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</si>
  <si>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</si>
  <si>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</si>
  <si>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</si>
  <si>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</si>
  <si>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</si>
  <si>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</si>
  <si>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</si>
  <si>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</si>
  <si>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</si>
  <si>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</si>
  <si>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</si>
  <si>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</si>
  <si>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</si>
  <si>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</si>
  <si>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</si>
  <si>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</si>
  <si>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</si>
  <si>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</si>
  <si>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</si>
  <si>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</si>
  <si>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</si>
  <si>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</si>
  <si>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</si>
  <si>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</si>
  <si>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</si>
  <si>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</si>
  <si>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</si>
  <si>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</si>
  <si>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</si>
  <si>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</si>
  <si>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</si>
  <si>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</si>
  <si>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</si>
  <si>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</si>
  <si>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</si>
  <si>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</si>
  <si>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</si>
  <si>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</si>
  <si>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</si>
  <si>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</si>
  <si>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</si>
  <si>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</si>
  <si>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</si>
  <si>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</si>
  <si>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</si>
  <si>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</si>
  <si>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</si>
  <si>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</si>
  <si>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</si>
  <si>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</si>
  <si>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</si>
  <si>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</si>
  <si>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</si>
  <si>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</si>
  <si>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</si>
  <si>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</si>
  <si>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</si>
  <si>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</si>
  <si>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</si>
  <si>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</si>
  <si>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</si>
  <si>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</si>
  <si>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</si>
  <si>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</si>
  <si>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</si>
  <si>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</si>
  <si>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</si>
  <si>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</si>
  <si>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</si>
  <si>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</si>
  <si>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</si>
  <si>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</si>
  <si>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</si>
  <si>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</si>
  <si>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</si>
  <si>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</si>
  <si>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</si>
  <si>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</si>
  <si>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</si>
  <si>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</si>
  <si>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</si>
  <si>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</si>
  <si>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</si>
  <si>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</si>
  <si>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</si>
  <si>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</si>
  <si>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</si>
  <si>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</si>
  <si>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</si>
  <si>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</si>
  <si>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</si>
  <si>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</si>
  <si>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</si>
  <si>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</si>
  <si>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</si>
  <si>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</si>
  <si>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</si>
  <si>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</si>
  <si>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</si>
  <si>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</si>
  <si>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</si>
  <si>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</si>
  <si>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</si>
  <si>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</si>
  <si>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</si>
  <si>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</si>
  <si>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</si>
  <si>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</si>
  <si>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</si>
  <si>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</si>
  <si>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</si>
  <si>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</si>
  <si>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</si>
  <si>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</si>
  <si>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</si>
  <si>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</si>
  <si>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</si>
  <si>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</si>
  <si>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</si>
  <si>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</si>
  <si>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</si>
  <si>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</si>
  <si>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</si>
  <si>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</si>
  <si>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</si>
  <si>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</si>
  <si>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</si>
  <si>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</si>
  <si>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</si>
  <si>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</si>
  <si>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</si>
  <si>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</si>
  <si>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</si>
  <si>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</si>
  <si>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</si>
  <si>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</si>
  <si>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</si>
  <si>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</si>
  <si>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</si>
  <si>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</si>
  <si>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</si>
  <si>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</si>
  <si>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</si>
  <si>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</si>
  <si>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</si>
  <si>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</si>
  <si>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</si>
  <si>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</si>
  <si>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</si>
  <si>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</si>
  <si>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</si>
  <si>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</si>
  <si>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</si>
  <si>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</si>
  <si>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</si>
  <si>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</si>
  <si>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</si>
  <si>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</si>
  <si>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</si>
  <si>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</si>
  <si>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</si>
  <si>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</si>
  <si>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</si>
  <si>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</si>
  <si>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</si>
  <si>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</si>
  <si>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</si>
  <si>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</si>
  <si>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</si>
  <si>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</si>
  <si>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</si>
  <si>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</si>
  <si>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</si>
  <si>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</si>
  <si>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</si>
  <si>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</si>
  <si>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</si>
  <si>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</si>
  <si>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</si>
  <si>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</si>
  <si>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</si>
  <si>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</si>
  <si>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</si>
  <si>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</si>
  <si>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</si>
  <si>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</si>
  <si>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</si>
  <si>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</si>
  <si>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</si>
  <si>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</si>
  <si>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</si>
  <si>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</si>
  <si>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</si>
  <si>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</si>
  <si>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</si>
  <si>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</si>
  <si>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</si>
  <si>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</si>
  <si>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</si>
  <si>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</si>
  <si>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</si>
  <si>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</si>
  <si>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</si>
  <si>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</si>
  <si>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</si>
  <si>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</si>
  <si>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</si>
  <si>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</si>
  <si>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</si>
  <si>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</si>
  <si>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</si>
  <si>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</si>
  <si>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</si>
  <si>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</si>
  <si>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</si>
  <si>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</si>
  <si>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</si>
  <si>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</si>
  <si>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</si>
  <si>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</si>
  <si>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</si>
  <si>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</si>
  <si>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</si>
  <si>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</si>
  <si>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</si>
  <si>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</si>
  <si>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</si>
  <si>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</si>
  <si>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</si>
  <si>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</si>
  <si>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</si>
  <si>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</si>
  <si>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</si>
  <si>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</si>
  <si>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</si>
  <si>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</si>
  <si>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</si>
  <si>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</si>
  <si>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</si>
  <si>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</si>
  <si>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</si>
  <si>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</si>
  <si>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</si>
  <si>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</si>
  <si>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</si>
  <si>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</si>
  <si>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</si>
  <si>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</si>
  <si>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</si>
  <si>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</si>
  <si>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</si>
  <si>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</si>
  <si>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</si>
  <si>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</si>
  <si>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</si>
  <si>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</si>
  <si>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</si>
  <si>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</si>
  <si>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</si>
  <si>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</si>
  <si>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</si>
  <si>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</si>
  <si>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</si>
  <si>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</si>
  <si>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</si>
  <si>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</si>
  <si>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</si>
  <si>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</si>
  <si>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</si>
  <si>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</si>
  <si>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</si>
  <si>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</si>
  <si>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</si>
  <si>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</si>
  <si>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</si>
  <si>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</si>
  <si>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</si>
  <si>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</si>
  <si>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</si>
  <si>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</si>
  <si>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</si>
  <si>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</si>
  <si>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</si>
  <si>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</si>
  <si>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</si>
  <si>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</si>
  <si>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</si>
  <si>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</si>
  <si>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</si>
  <si>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</si>
  <si>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</si>
  <si>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</si>
  <si>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</si>
  <si>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</si>
  <si>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</si>
  <si>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</si>
  <si>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</si>
  <si>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</si>
  <si>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</si>
  <si>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</si>
  <si>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</si>
  <si>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</si>
  <si>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</si>
  <si>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</si>
  <si>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</si>
  <si>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</si>
  <si>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</si>
  <si>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</si>
  <si>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</si>
  <si>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</si>
  <si>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</si>
  <si>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</si>
  <si>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</si>
  <si>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</si>
  <si>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</si>
  <si>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</si>
  <si>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</si>
  <si>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</si>
  <si>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</si>
  <si>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</si>
  <si>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</si>
  <si>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</si>
  <si>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</si>
  <si>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</si>
  <si>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</si>
  <si>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</si>
  <si>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</si>
  <si>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</si>
  <si>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</si>
  <si>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</si>
  <si>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</si>
  <si>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</si>
  <si>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</si>
  <si>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</si>
  <si>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</si>
  <si>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</si>
  <si>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</si>
  <si>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</si>
  <si>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</si>
  <si>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</si>
  <si>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</si>
  <si>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</si>
  <si>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</si>
  <si>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</si>
  <si>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</si>
  <si>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</si>
  <si>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</si>
  <si>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</si>
  <si>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</si>
  <si>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</si>
  <si>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</si>
  <si>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</si>
  <si>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</si>
  <si>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</si>
  <si>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</si>
  <si>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</si>
  <si>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</si>
  <si>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</si>
  <si>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</si>
  <si>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</si>
  <si>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</si>
  <si>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</si>
  <si>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</si>
  <si>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</si>
  <si>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</si>
  <si>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</si>
  <si>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</si>
  <si>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</si>
  <si>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</si>
  <si>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</si>
  <si>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</si>
  <si>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</si>
  <si>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</si>
  <si>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</si>
  <si>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</si>
  <si>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</si>
  <si>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</si>
  <si>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</si>
  <si>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</si>
  <si>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</si>
  <si>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</si>
  <si>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</si>
  <si>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</si>
  <si>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</si>
  <si>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</si>
  <si>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</si>
  <si>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</si>
  <si>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</si>
  <si>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</si>
  <si>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</si>
  <si>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</si>
  <si>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</si>
  <si>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</si>
  <si>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</si>
  <si>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</si>
  <si>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</si>
  <si>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</si>
  <si>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</si>
  <si>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</si>
  <si>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</si>
  <si>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</si>
  <si>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</si>
  <si>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</si>
  <si>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</si>
  <si>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</si>
  <si>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</si>
  <si>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</si>
  <si>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</si>
  <si>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</si>
  <si>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</si>
  <si>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</si>
  <si>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</si>
  <si>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</si>
  <si>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</si>
  <si>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</si>
  <si>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</si>
  <si>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</si>
  <si>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</si>
  <si>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</si>
  <si>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</si>
  <si>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</si>
  <si>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</si>
  <si>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</si>
  <si>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</si>
  <si>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</si>
  <si>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</si>
  <si>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</si>
  <si>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</si>
  <si>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</si>
  <si>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</si>
  <si>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</si>
  <si>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</si>
  <si>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</si>
  <si>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</si>
  <si>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</si>
  <si>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</si>
  <si>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</si>
  <si>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</si>
  <si>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</si>
  <si>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</si>
  <si>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</si>
  <si>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</si>
  <si>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</si>
  <si>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</si>
  <si>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</si>
  <si>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</si>
  <si>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</si>
  <si>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</si>
  <si>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</si>
  <si>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</si>
  <si>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</si>
  <si>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</si>
  <si>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</si>
  <si>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</si>
  <si>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</si>
  <si>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</si>
  <si>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</si>
  <si>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</si>
  <si>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</si>
  <si>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</si>
  <si>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</si>
  <si>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</si>
  <si>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</si>
  <si>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</si>
  <si>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</si>
  <si>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</si>
  <si>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</si>
  <si>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</si>
  <si>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</si>
  <si>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</si>
  <si>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</si>
  <si>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</si>
  <si>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</si>
  <si>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</si>
  <si>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</si>
  <si>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</si>
  <si>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</si>
  <si>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</si>
  <si>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</si>
  <si>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</si>
  <si>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</si>
  <si>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</si>
  <si>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</si>
  <si>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</si>
  <si>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</si>
  <si>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</si>
  <si>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</si>
  <si>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</si>
  <si>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</si>
  <si>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</si>
  <si>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</si>
  <si>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</si>
  <si>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</si>
  <si>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</si>
  <si>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</si>
  <si>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</si>
  <si>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</si>
  <si>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</si>
  <si>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</si>
  <si>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</si>
  <si>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</si>
  <si>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</si>
  <si>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</si>
  <si>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</si>
  <si>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</si>
  <si>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</si>
  <si>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</si>
  <si>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</si>
  <si>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</si>
  <si>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</si>
  <si>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</si>
  <si>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</si>
  <si>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</si>
  <si>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</si>
  <si>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</si>
  <si>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</si>
  <si>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</si>
  <si>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</si>
  <si>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</si>
  <si>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</si>
  <si>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</si>
  <si>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</si>
  <si>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</si>
  <si>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</si>
  <si>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</si>
  <si>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</si>
  <si>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</si>
  <si>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</si>
  <si>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</si>
  <si>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</si>
  <si>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</si>
  <si>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</si>
  <si>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</si>
  <si>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</si>
  <si>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</si>
  <si>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</si>
  <si>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</si>
  <si>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</si>
  <si>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</si>
  <si>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</si>
  <si>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</si>
  <si>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</si>
  <si>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</si>
  <si>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</si>
  <si>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</si>
  <si>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</si>
  <si>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</si>
  <si>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</si>
  <si>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</si>
  <si>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</si>
  <si>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</si>
  <si>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</si>
  <si>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</si>
  <si>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</si>
  <si>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</si>
  <si>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</si>
  <si>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</si>
  <si>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</si>
  <si>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</si>
  <si>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</si>
  <si>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</si>
  <si>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</si>
  <si>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</si>
  <si>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</si>
  <si>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</si>
  <si>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</si>
  <si>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</si>
  <si>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</si>
  <si>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</si>
  <si>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</si>
  <si>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</si>
  <si>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</si>
  <si>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</si>
  <si>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</si>
  <si>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</si>
  <si>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</si>
  <si>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</si>
  <si>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</si>
  <si>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</si>
  <si>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</si>
  <si>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</si>
  <si>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</si>
  <si>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</si>
  <si>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</si>
  <si>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</si>
  <si>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</si>
  <si>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</si>
  <si>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</si>
  <si>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</si>
  <si>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</si>
  <si>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</si>
  <si>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</si>
  <si>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</si>
  <si>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</si>
  <si>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</si>
  <si>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</si>
  <si>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</si>
  <si>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</si>
  <si>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</si>
  <si>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</si>
  <si>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</si>
  <si>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</si>
  <si>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</si>
  <si>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</si>
  <si>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</si>
  <si>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</si>
  <si>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</si>
  <si>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</si>
  <si>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</si>
  <si>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</si>
  <si>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</si>
  <si>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</si>
  <si>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</si>
  <si>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</si>
  <si>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</si>
  <si>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</si>
  <si>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</si>
  <si>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</si>
  <si>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</si>
  <si>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</si>
  <si>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</si>
  <si>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</si>
  <si>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</si>
  <si>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</si>
  <si>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</si>
  <si>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</si>
  <si>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</si>
  <si>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</si>
  <si>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</si>
  <si>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</si>
  <si>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</si>
  <si>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</si>
  <si>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</si>
  <si>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</si>
  <si>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</si>
  <si>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</si>
  <si>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</si>
  <si>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</si>
  <si>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</si>
  <si>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</si>
  <si>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</si>
  <si>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</si>
  <si>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</si>
  <si>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</si>
  <si>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</si>
  <si>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</si>
  <si>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</si>
  <si>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</si>
  <si>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</si>
  <si>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</si>
  <si>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</si>
  <si>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</si>
  <si>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</si>
  <si>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</si>
  <si>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</si>
  <si>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</si>
  <si>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</si>
  <si>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</si>
  <si>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</si>
  <si>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</si>
  <si>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</si>
  <si>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</si>
  <si>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</si>
  <si>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</si>
  <si>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</si>
  <si>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</si>
  <si>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</si>
  <si>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</si>
  <si>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</si>
  <si>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</si>
  <si>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</si>
  <si>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</si>
  <si>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</si>
  <si>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</si>
  <si>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</si>
  <si>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</si>
  <si>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</si>
  <si>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</si>
  <si>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</si>
  <si>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</si>
  <si>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</si>
  <si>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</si>
  <si>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</si>
  <si>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</si>
  <si>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</si>
  <si>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</si>
  <si>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</si>
  <si>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</si>
  <si>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</si>
  <si>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</si>
  <si>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</si>
  <si>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</si>
  <si>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</si>
  <si>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</si>
  <si>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</si>
  <si>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</si>
  <si>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</si>
  <si>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</si>
  <si>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</si>
  <si>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</si>
  <si>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</si>
  <si>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</si>
  <si>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</si>
  <si>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</si>
  <si>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</si>
  <si>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</si>
  <si>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</si>
  <si>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</si>
  <si>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</si>
  <si>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</si>
  <si>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</si>
  <si>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</si>
  <si>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</si>
  <si>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</si>
  <si>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</si>
  <si>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</si>
  <si>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</si>
  <si>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</si>
  <si>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</si>
  <si>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</si>
  <si>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</si>
  <si>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</si>
  <si>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</si>
  <si>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</si>
  <si>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</si>
  <si>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</si>
  <si>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</si>
  <si>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</si>
  <si>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</si>
  <si>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</si>
  <si>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</si>
  <si>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</si>
  <si>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</si>
  <si>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</si>
  <si>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</si>
  <si>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</si>
  <si>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</si>
  <si>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</si>
  <si>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</si>
  <si>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</si>
  <si>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</si>
  <si>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</si>
  <si>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</si>
  <si>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</si>
  <si>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</si>
  <si>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</si>
  <si>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</si>
  <si>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</si>
  <si>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</si>
  <si>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</si>
  <si>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</si>
  <si>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</si>
  <si>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</si>
  <si>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</si>
  <si>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</si>
  <si>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</si>
  <si>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</si>
  <si>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</si>
  <si>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</si>
  <si>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</si>
  <si>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</si>
  <si>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</si>
  <si>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</si>
  <si>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</si>
  <si>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</si>
  <si>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</si>
  <si>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</si>
  <si>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</si>
  <si>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</si>
  <si>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</si>
  <si>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</si>
  <si>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</si>
  <si>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</si>
  <si>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</si>
  <si>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</si>
  <si>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</si>
  <si>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</si>
  <si>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</si>
  <si>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</si>
  <si>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</si>
  <si>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</si>
  <si>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</si>
  <si>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</si>
  <si>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</si>
  <si>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</si>
  <si>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</si>
  <si>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</si>
  <si>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</si>
  <si>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</si>
  <si>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</si>
  <si>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</si>
  <si>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</si>
  <si>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</si>
  <si>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</si>
  <si>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</si>
  <si>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</si>
  <si>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</si>
  <si>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</si>
  <si>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</si>
  <si>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</si>
  <si>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</si>
  <si>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</si>
  <si>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</si>
  <si>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</si>
  <si>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</si>
  <si>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</si>
  <si>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</si>
  <si>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</si>
  <si>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</si>
  <si>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</si>
  <si>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</si>
  <si>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</si>
  <si>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</si>
  <si>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</si>
  <si>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</si>
  <si>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</si>
  <si>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</si>
  <si>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</si>
  <si>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</si>
  <si>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</si>
  <si>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</si>
  <si>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</si>
  <si>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</si>
  <si>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</si>
  <si>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</si>
  <si>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</si>
  <si>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</si>
  <si>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</si>
  <si>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</si>
  <si>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</si>
  <si>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</si>
  <si>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</si>
  <si>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</si>
  <si>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</si>
  <si>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</si>
  <si>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</si>
  <si>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</si>
  <si>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</si>
  <si>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</si>
  <si>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</si>
  <si>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</si>
  <si>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</si>
  <si>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</si>
  <si>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</si>
  <si>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</si>
  <si>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</si>
  <si>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</si>
  <si>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</si>
  <si>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</si>
  <si>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</si>
  <si>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</si>
  <si>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</si>
  <si>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</si>
  <si>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</si>
  <si>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</si>
  <si>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</si>
  <si>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</si>
  <si>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</si>
  <si>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</si>
  <si>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</si>
  <si>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</si>
  <si>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</si>
  <si>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</si>
  <si>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</si>
  <si>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</si>
  <si>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</si>
  <si>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</si>
  <si>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</si>
  <si>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</si>
  <si>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</si>
  <si>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</si>
  <si>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</si>
  <si>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</si>
  <si>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</si>
  <si>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</si>
  <si>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</si>
  <si>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</si>
  <si>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</si>
  <si>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</si>
  <si>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</si>
  <si>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</si>
  <si>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</si>
  <si>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</si>
  <si>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</si>
  <si>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</si>
  <si>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</si>
  <si>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</si>
  <si>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</si>
  <si>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</si>
  <si>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</si>
  <si>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</si>
  <si>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</si>
  <si>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</si>
  <si>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</si>
  <si>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</si>
  <si>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</si>
  <si>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</si>
  <si>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</si>
  <si>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</si>
  <si>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</si>
  <si>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</si>
  <si>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</si>
  <si>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</si>
  <si>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</si>
  <si>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</si>
  <si>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</si>
  <si>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</si>
  <si>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</si>
  <si>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</si>
  <si>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</si>
  <si>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</si>
  <si>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</si>
  <si>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</si>
  <si>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</si>
  <si>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</si>
  <si>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</si>
  <si>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</si>
  <si>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</si>
  <si>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</si>
  <si>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</si>
  <si>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</si>
  <si>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</si>
  <si>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</si>
  <si>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</si>
  <si>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</si>
  <si>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</si>
  <si>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</si>
  <si>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</si>
  <si>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</si>
  <si>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</si>
  <si>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</si>
  <si>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</si>
  <si>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</si>
  <si>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</si>
  <si>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</si>
  <si>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</si>
  <si>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</si>
  <si>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</si>
  <si>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</si>
  <si>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</si>
  <si>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</si>
  <si>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</si>
  <si>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</si>
  <si>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</si>
  <si>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</si>
  <si>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</si>
  <si>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</si>
  <si>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</si>
  <si>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</si>
  <si>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</si>
  <si>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</si>
  <si>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</si>
  <si>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</si>
  <si>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</si>
  <si>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</si>
  <si>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</si>
  <si>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</si>
  <si>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</si>
  <si>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</si>
  <si>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</si>
  <si>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</si>
  <si>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</si>
  <si>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</si>
  <si>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</si>
  <si>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</si>
  <si>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</si>
  <si>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</si>
  <si>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</si>
  <si>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</si>
  <si>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</si>
  <si>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</si>
  <si>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</si>
  <si>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</si>
  <si>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</si>
  <si>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</si>
  <si>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</si>
  <si>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</si>
  <si>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</si>
  <si>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</si>
  <si>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</si>
  <si>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</si>
  <si>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</si>
  <si>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</si>
  <si>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</si>
  <si>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</si>
  <si>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</si>
  <si>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</si>
  <si>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</si>
  <si>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</si>
  <si>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</si>
  <si>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</si>
  <si>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</si>
  <si>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</si>
  <si>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</si>
  <si>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</si>
  <si>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</si>
  <si>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</si>
  <si>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</si>
  <si>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</si>
  <si>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</si>
  <si>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</si>
  <si>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</si>
  <si>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</si>
  <si>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</si>
  <si>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</si>
  <si>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</si>
  <si>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</si>
  <si>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</si>
  <si>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</si>
  <si>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</si>
  <si>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</si>
  <si>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</si>
  <si>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</si>
  <si>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</si>
  <si>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</si>
  <si>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</si>
  <si>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</si>
  <si>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</si>
  <si>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</si>
  <si>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</si>
  <si>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</si>
  <si>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</si>
  <si>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</si>
  <si>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</si>
  <si>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</si>
  <si>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</si>
  <si>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</si>
  <si>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</si>
  <si>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</si>
  <si>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</si>
  <si>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</si>
  <si>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</si>
  <si>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</si>
  <si>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</si>
  <si>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</si>
  <si>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</si>
  <si>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</si>
  <si>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</si>
  <si>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</si>
  <si>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</si>
  <si>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</si>
  <si>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</si>
  <si>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</si>
  <si>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</si>
  <si>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</si>
  <si>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</si>
  <si>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</si>
  <si>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</si>
  <si>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</si>
  <si>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</si>
  <si>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</si>
  <si>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</si>
  <si>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</si>
  <si>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</si>
  <si>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</si>
  <si>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</si>
  <si>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</si>
  <si>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</si>
  <si>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</si>
  <si>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</si>
  <si>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</si>
  <si>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</si>
  <si>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</si>
  <si>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</si>
  <si>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</si>
  <si>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</si>
  <si>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</si>
  <si>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</si>
  <si>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</si>
  <si>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</si>
  <si>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</si>
  <si>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</si>
  <si>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</si>
  <si>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</si>
  <si>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</si>
  <si>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</si>
  <si>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</si>
  <si>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</si>
  <si>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</si>
  <si>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</si>
  <si>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</si>
  <si>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</si>
  <si>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</si>
  <si>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</si>
  <si>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</si>
  <si>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</si>
  <si>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</si>
  <si>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</si>
  <si>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</si>
  <si>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</si>
  <si>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</si>
  <si>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</si>
  <si>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</si>
  <si>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</si>
  <si>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</si>
  <si>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</si>
  <si>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</si>
  <si>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</si>
  <si>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</si>
  <si>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</si>
  <si>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</si>
  <si>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</si>
  <si>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</si>
  <si>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</si>
  <si>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</si>
  <si>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</si>
  <si>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</si>
  <si>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</si>
  <si>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</si>
  <si>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</si>
  <si>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</si>
  <si>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</si>
  <si>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</si>
  <si>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</si>
  <si>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</si>
  <si>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</si>
  <si>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</si>
  <si>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</si>
  <si>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</si>
  <si>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</si>
  <si>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</si>
  <si>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</si>
  <si>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</si>
  <si>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</si>
  <si>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</si>
  <si>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</si>
  <si>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</si>
  <si>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</si>
  <si>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</si>
  <si>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</si>
  <si>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</si>
  <si>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</si>
  <si>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</si>
  <si>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</si>
  <si>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</si>
  <si>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</si>
  <si>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</si>
  <si>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</si>
  <si>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</si>
  <si>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</si>
  <si>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</si>
  <si>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</si>
  <si>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</si>
  <si>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</si>
  <si>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</si>
  <si>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</si>
  <si>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</si>
  <si>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</si>
  <si>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</si>
  <si>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</si>
  <si>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</si>
  <si>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</si>
  <si>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</si>
  <si>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</si>
  <si>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</si>
  <si>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</si>
  <si>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</si>
  <si>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</si>
  <si>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</si>
  <si>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</si>
  <si>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</si>
  <si>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</si>
  <si>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</si>
  <si>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</si>
  <si>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</si>
  <si>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</si>
  <si>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</si>
  <si>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</si>
  <si>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</si>
  <si>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</si>
  <si>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</si>
  <si>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</si>
  <si>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</si>
  <si>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</si>
  <si>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</si>
  <si>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</si>
  <si>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</si>
  <si>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</si>
  <si>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</si>
  <si>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</si>
  <si>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</si>
  <si>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</si>
  <si>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</si>
  <si>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</si>
  <si>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</si>
  <si>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</si>
  <si>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</si>
  <si>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</si>
  <si>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</si>
  <si>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</si>
  <si>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</si>
  <si>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</si>
  <si>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</si>
  <si>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</si>
  <si>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</si>
  <si>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</si>
  <si>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</si>
  <si>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</si>
  <si>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</si>
  <si>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</si>
  <si>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</si>
  <si>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</si>
  <si>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</si>
  <si>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</si>
  <si>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</si>
  <si>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</si>
  <si>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</si>
  <si>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</si>
  <si>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</si>
  <si>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</si>
  <si>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</si>
  <si>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</si>
  <si>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</si>
  <si>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</si>
  <si>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</si>
  <si>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</si>
  <si>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</si>
  <si>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</si>
  <si>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</si>
  <si>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</si>
  <si>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</si>
  <si>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</si>
  <si>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</si>
  <si>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</si>
  <si>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</si>
  <si>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</si>
  <si>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</si>
  <si>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</si>
  <si>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</si>
  <si>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</si>
  <si>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</si>
  <si>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</si>
  <si>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</si>
  <si>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</si>
  <si>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</si>
  <si>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</si>
  <si>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</si>
  <si>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</si>
  <si>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</si>
  <si>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</si>
  <si>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</si>
  <si>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</si>
  <si>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</si>
  <si>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</si>
  <si>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</si>
  <si>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</si>
  <si>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</si>
  <si>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</si>
  <si>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</si>
  <si>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</si>
  <si>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</si>
  <si>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</si>
  <si>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</si>
  <si>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</si>
  <si>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</si>
  <si>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</si>
  <si>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</si>
  <si>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</si>
  <si>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</si>
  <si>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</si>
  <si>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</si>
  <si>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</si>
  <si>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</si>
  <si>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</si>
  <si>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</si>
  <si>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</si>
  <si>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</si>
  <si>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</si>
  <si>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</si>
  <si>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</si>
  <si>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</si>
  <si>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</si>
  <si>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</si>
  <si>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</si>
  <si>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</si>
  <si>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</si>
  <si>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</si>
  <si>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</si>
  <si>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</si>
  <si>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</si>
  <si>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</si>
  <si>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</si>
  <si>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</si>
  <si>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</si>
  <si>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</si>
  <si>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</si>
  <si>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</si>
  <si>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</si>
  <si>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</si>
  <si>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</si>
  <si>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</si>
  <si>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</si>
  <si>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</si>
  <si>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</si>
  <si>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</si>
  <si>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</si>
  <si>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</si>
  <si>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</si>
  <si>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</si>
  <si>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</si>
  <si>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</si>
  <si>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</si>
  <si>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</si>
  <si>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</si>
  <si>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</si>
  <si>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</si>
  <si>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</si>
  <si>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</si>
  <si>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</si>
  <si>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</si>
  <si>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</si>
  <si>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</si>
  <si>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</si>
  <si>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</si>
  <si>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</si>
  <si>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</si>
  <si>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</si>
  <si>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</si>
  <si>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</si>
  <si>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</si>
  <si>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</si>
  <si>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</si>
  <si>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</si>
  <si>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</si>
  <si>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</si>
  <si>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</si>
  <si>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</si>
  <si>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</si>
  <si>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</si>
  <si>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</si>
  <si>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</si>
  <si>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</si>
  <si>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</si>
  <si>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</si>
  <si>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</si>
  <si>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</si>
  <si>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</si>
  <si>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</si>
  <si>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</si>
  <si>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</si>
  <si>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</si>
  <si>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</si>
  <si>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</si>
  <si>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</si>
  <si>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</si>
  <si>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</si>
  <si>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</si>
  <si>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</si>
  <si>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</si>
  <si>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</si>
  <si>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</si>
  <si>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</si>
  <si>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</si>
  <si>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</si>
  <si>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</si>
  <si>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</si>
  <si>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</si>
  <si>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</si>
  <si>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</si>
  <si>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</si>
  <si>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</si>
  <si>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</si>
  <si>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</si>
  <si>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</si>
  <si>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</si>
  <si>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</si>
  <si>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</si>
  <si>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</si>
  <si>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</si>
  <si>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</si>
  <si>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</si>
  <si>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</si>
  <si>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</si>
  <si>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</si>
  <si>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</si>
  <si>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</si>
  <si>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</si>
  <si>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</si>
  <si>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</si>
  <si>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</si>
  <si>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</si>
  <si>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</si>
  <si>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</si>
  <si>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</si>
  <si>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</si>
  <si>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</si>
  <si>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</si>
  <si>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</si>
  <si>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</si>
  <si>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</si>
  <si>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</si>
  <si>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</si>
  <si>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</si>
  <si>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</si>
  <si>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</si>
  <si>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</si>
  <si>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</si>
  <si>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</si>
  <si>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</si>
  <si>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</si>
  <si>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</si>
  <si>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</si>
  <si>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</si>
  <si>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</si>
  <si>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</si>
  <si>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</si>
  <si>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</si>
  <si>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</si>
  <si>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</si>
  <si>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</si>
  <si>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</si>
  <si>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</si>
  <si>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</si>
  <si>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</si>
  <si>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</si>
  <si>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</si>
  <si>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</si>
  <si>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</si>
  <si>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</si>
  <si>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</si>
  <si>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</si>
  <si>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</si>
  <si>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</si>
  <si>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</si>
  <si>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</si>
  <si>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</si>
  <si>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</si>
  <si>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</si>
  <si>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</si>
  <si>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</si>
  <si>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</si>
  <si>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</si>
  <si>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</si>
  <si>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</si>
  <si>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</si>
  <si>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</si>
  <si>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</si>
  <si>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</si>
  <si>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</si>
  <si>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</si>
  <si>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</si>
  <si>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</si>
  <si>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</si>
  <si>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</si>
  <si>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</si>
  <si>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</si>
  <si>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</si>
  <si>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</si>
  <si>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</si>
  <si>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</si>
  <si>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</si>
  <si>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</si>
  <si>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</si>
  <si>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</si>
  <si>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</si>
  <si>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</si>
  <si>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</si>
  <si>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</si>
  <si>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</si>
  <si>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</si>
  <si>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</si>
  <si>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</si>
  <si>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</si>
  <si>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</si>
  <si>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</si>
  <si>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</si>
  <si>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</si>
  <si>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</si>
  <si>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</si>
  <si>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</si>
  <si>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</si>
  <si>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</si>
  <si>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</si>
  <si>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</si>
  <si>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</si>
  <si>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</si>
  <si>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</si>
  <si>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</si>
  <si>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</si>
  <si>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</si>
  <si>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</si>
  <si>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</si>
  <si>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</si>
  <si>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</si>
  <si>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</si>
  <si>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</si>
  <si>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</si>
  <si>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</si>
  <si>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</si>
  <si>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</si>
  <si>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</si>
  <si>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</si>
  <si>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</si>
  <si>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</si>
  <si>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</si>
  <si>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</si>
  <si>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</si>
  <si>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</si>
  <si>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</si>
  <si>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</si>
  <si>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</si>
  <si>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</si>
  <si>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</si>
  <si>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</si>
  <si>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</si>
  <si>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</si>
  <si>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</si>
  <si>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</si>
  <si>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</si>
  <si>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</si>
  <si>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</si>
  <si>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</si>
  <si>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</si>
  <si>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</si>
  <si>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</si>
  <si>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</si>
  <si>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</si>
  <si>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</si>
  <si>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</si>
  <si>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</si>
  <si>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</si>
  <si>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</si>
  <si>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</si>
  <si>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</si>
  <si>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</si>
  <si>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</si>
  <si>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</si>
  <si>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</si>
  <si>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</si>
  <si>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</si>
  <si>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</si>
  <si>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</si>
  <si>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</si>
  <si>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</si>
  <si>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</si>
  <si>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</si>
  <si>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</si>
  <si>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</si>
  <si>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</si>
  <si>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</si>
  <si>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</si>
  <si>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</si>
  <si>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</si>
  <si>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</si>
  <si>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</si>
  <si>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</si>
  <si>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</si>
  <si>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</si>
  <si>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</si>
  <si>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</si>
  <si>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</si>
  <si>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</si>
  <si>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</si>
  <si>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</si>
  <si>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</si>
  <si>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</si>
  <si>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</si>
  <si>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</si>
  <si>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</si>
  <si>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</si>
  <si>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</si>
  <si>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</si>
  <si>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</si>
  <si>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</si>
  <si>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</si>
  <si>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</si>
  <si>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</si>
  <si>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</si>
  <si>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</si>
  <si>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</si>
  <si>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</si>
  <si>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</si>
  <si>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</si>
  <si>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</si>
  <si>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</si>
  <si>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</si>
  <si>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</si>
  <si>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</si>
  <si>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</si>
  <si>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</si>
  <si>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</si>
  <si>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</si>
  <si>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</si>
  <si>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</si>
  <si>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</si>
  <si>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</si>
  <si>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</si>
  <si>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</si>
  <si>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</si>
  <si>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</si>
  <si>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</si>
  <si>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</si>
  <si>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</si>
  <si>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</si>
  <si>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</si>
  <si>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</si>
  <si>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</si>
  <si>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</si>
  <si>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</si>
  <si>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</si>
  <si>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</si>
  <si>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</si>
  <si>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</si>
  <si>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</si>
  <si>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</si>
  <si>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</si>
  <si>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</si>
  <si>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</si>
  <si>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</si>
  <si>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</si>
  <si>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</si>
  <si>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</si>
  <si>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</si>
  <si>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</si>
  <si>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</si>
  <si>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</si>
  <si>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</si>
  <si>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</si>
  <si>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</si>
  <si>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</si>
  <si>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</si>
  <si>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</si>
  <si>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</si>
  <si>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</si>
  <si>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</si>
  <si>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</si>
  <si>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</si>
  <si>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</si>
  <si>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</si>
  <si>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</si>
  <si>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</si>
  <si>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</si>
  <si>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</si>
  <si>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</si>
  <si>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</si>
  <si>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</si>
  <si>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</si>
  <si>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</si>
  <si>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</si>
  <si>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</si>
  <si>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</si>
  <si>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</si>
  <si>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</si>
  <si>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</si>
  <si>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</si>
  <si>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</si>
  <si>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</si>
  <si>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</si>
  <si>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</si>
  <si>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</si>
  <si>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</si>
  <si>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</si>
  <si>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</si>
  <si>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</si>
  <si>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</si>
  <si>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</si>
  <si>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</si>
  <si>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</si>
  <si>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</si>
  <si>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</si>
  <si>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</si>
  <si>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</si>
  <si>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</si>
  <si>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</si>
  <si>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</si>
  <si>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</si>
  <si>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</si>
  <si>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</si>
  <si>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</si>
  <si>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</si>
  <si>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</si>
  <si>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</si>
  <si>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</si>
  <si>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</si>
  <si>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</si>
  <si>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</si>
  <si>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</si>
  <si>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</si>
  <si>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</si>
  <si>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</si>
  <si>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</si>
  <si>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</si>
  <si>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</si>
  <si>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</si>
  <si>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</si>
  <si>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</si>
  <si>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</si>
  <si>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</si>
  <si>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</si>
  <si>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</si>
  <si>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</si>
  <si>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</si>
  <si>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</si>
  <si>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</si>
  <si>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</si>
  <si>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</si>
  <si>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</si>
  <si>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</si>
  <si>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</si>
  <si>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</si>
  <si>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</si>
  <si>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</si>
  <si>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</si>
  <si>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</si>
  <si>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</si>
  <si>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</si>
  <si>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</si>
  <si>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</si>
  <si>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</si>
  <si>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</si>
  <si>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</si>
  <si>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</si>
  <si>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</si>
  <si>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</si>
  <si>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</si>
  <si>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</si>
  <si>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</si>
  <si>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</si>
  <si>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</si>
  <si>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</si>
  <si>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</si>
  <si>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</si>
  <si>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</si>
  <si>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</si>
  <si>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</si>
  <si>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</si>
  <si>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</si>
  <si>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</si>
  <si>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</si>
  <si>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</si>
  <si>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</si>
  <si>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</si>
  <si>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</si>
  <si>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</si>
  <si>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</si>
  <si>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</si>
  <si>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</si>
  <si>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</si>
  <si>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</si>
  <si>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</si>
  <si>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</si>
  <si>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</si>
  <si>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</si>
  <si>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</si>
  <si>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</si>
  <si>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</si>
  <si>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</si>
  <si>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</si>
  <si>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</si>
  <si>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</si>
  <si>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</si>
  <si>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</si>
  <si>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</si>
  <si>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</si>
  <si>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</si>
  <si>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</si>
  <si>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</si>
  <si>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</si>
  <si>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</si>
  <si>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</si>
  <si>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</si>
  <si>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</si>
  <si>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</si>
  <si>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</si>
  <si>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</si>
  <si>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</si>
  <si>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</si>
  <si>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</si>
  <si>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</si>
  <si>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</si>
  <si>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</si>
  <si>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</si>
  <si>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</si>
  <si>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</si>
  <si>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</si>
  <si>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</si>
  <si>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</si>
  <si>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</si>
  <si>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</si>
  <si>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</si>
  <si>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</si>
  <si>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</si>
  <si>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</si>
  <si>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</si>
  <si>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</si>
  <si>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</si>
  <si>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</si>
  <si>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</si>
  <si>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</si>
  <si>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</si>
  <si>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</si>
  <si>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</si>
  <si>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</si>
  <si>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</si>
  <si>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</si>
  <si>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</si>
  <si>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</si>
  <si>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</si>
  <si>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</si>
  <si>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</si>
  <si>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</si>
  <si>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</si>
  <si>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</si>
  <si>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</si>
  <si>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</si>
  <si>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</si>
  <si>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</si>
  <si>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</si>
  <si>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</si>
  <si>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</si>
  <si>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</si>
  <si>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</si>
  <si>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</si>
  <si>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</si>
  <si>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</si>
  <si>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</si>
  <si>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</si>
  <si>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</si>
  <si>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</si>
  <si>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</si>
  <si>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</si>
  <si>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</si>
  <si>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</si>
  <si>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</si>
  <si>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</si>
  <si>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</si>
  <si>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</si>
  <si>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</si>
  <si>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</si>
  <si>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</si>
  <si>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</si>
  <si>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</si>
  <si>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</si>
  <si>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</si>
  <si>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</si>
  <si>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</si>
  <si>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</si>
  <si>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</si>
  <si>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</si>
  <si>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</si>
  <si>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</si>
  <si>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</si>
  <si>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</si>
  <si>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</si>
  <si>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</si>
  <si>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</si>
  <si>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</si>
  <si>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</si>
  <si>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</si>
  <si>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</si>
  <si>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</si>
  <si>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</si>
  <si>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</si>
  <si>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</si>
  <si>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</si>
  <si>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</si>
  <si>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</si>
  <si>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</si>
  <si>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</si>
  <si>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</si>
  <si>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</si>
  <si>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</si>
  <si>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</si>
  <si>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</si>
  <si>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</si>
  <si>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</si>
  <si>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</si>
  <si>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</si>
  <si>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</si>
  <si>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</si>
  <si>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</si>
  <si>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</si>
  <si>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</si>
  <si>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</si>
  <si>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</si>
  <si>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</si>
  <si>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</si>
  <si>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</si>
  <si>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</si>
  <si>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</si>
  <si>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</si>
  <si>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</si>
  <si>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</si>
  <si>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</si>
  <si>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</si>
  <si>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</si>
  <si>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</si>
  <si>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</si>
  <si>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</si>
  <si>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</si>
  <si>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</si>
  <si>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</si>
  <si>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</si>
  <si>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</si>
  <si>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</si>
  <si>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</si>
  <si>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</si>
  <si>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</si>
  <si>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</si>
  <si>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</si>
  <si>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</si>
  <si>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</si>
  <si>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</si>
  <si>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</si>
  <si>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</si>
  <si>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</si>
  <si>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</si>
  <si>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</si>
  <si>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</si>
  <si>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</si>
  <si>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</si>
  <si>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</si>
  <si>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</si>
  <si>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</si>
  <si>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</si>
  <si>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</si>
  <si>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</si>
  <si>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</si>
  <si>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</si>
  <si>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</si>
  <si>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</si>
  <si>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</si>
  <si>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</si>
  <si>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</si>
  <si>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</si>
  <si>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</si>
  <si>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</si>
  <si>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</si>
  <si>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</si>
  <si>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</si>
  <si>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</si>
  <si>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</si>
  <si>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</si>
  <si>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</si>
  <si>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</si>
  <si>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</si>
  <si>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</si>
  <si>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</si>
  <si>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</si>
  <si>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</si>
  <si>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</si>
  <si>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</si>
  <si>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</si>
  <si>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</si>
  <si>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</si>
  <si>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</si>
  <si>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</si>
  <si>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</si>
  <si>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</si>
  <si>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</si>
  <si>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</si>
  <si>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</si>
  <si>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</si>
  <si>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</si>
  <si>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</si>
  <si>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</si>
  <si>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</si>
  <si>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</si>
  <si>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</si>
  <si>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</si>
  <si>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</si>
  <si>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</si>
  <si>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</si>
  <si>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</si>
  <si>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</si>
  <si>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</si>
  <si>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</si>
  <si>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</si>
  <si>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</si>
  <si>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</si>
  <si>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</si>
  <si>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</si>
  <si>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</si>
  <si>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</si>
  <si>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</si>
  <si>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</si>
  <si>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</si>
  <si>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</si>
  <si>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</si>
  <si>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</si>
  <si>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</si>
  <si>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</si>
  <si>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</si>
  <si>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</si>
  <si>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</si>
  <si>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</si>
  <si>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</si>
  <si>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</si>
  <si>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</si>
  <si>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</si>
  <si>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</si>
  <si>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</si>
  <si>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</si>
  <si>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</si>
  <si>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</si>
  <si>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</si>
  <si>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</si>
  <si>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</si>
  <si>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</si>
  <si>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</si>
  <si>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</si>
  <si>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</si>
  <si>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</si>
  <si>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</si>
  <si>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</si>
  <si>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</si>
  <si>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</si>
  <si>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</si>
  <si>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</si>
  <si>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</si>
  <si>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</si>
  <si>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</si>
  <si>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</si>
  <si>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</si>
  <si>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</si>
  <si>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</si>
  <si>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</si>
  <si>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</si>
  <si>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</si>
  <si>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</si>
  <si>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</si>
  <si>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</si>
  <si>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</si>
  <si>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</si>
  <si>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</si>
  <si>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</si>
  <si>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</si>
  <si>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</si>
  <si>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</si>
  <si>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</si>
  <si>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</si>
  <si>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</si>
  <si>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</si>
  <si>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</si>
  <si>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</si>
  <si>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</si>
  <si>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</si>
  <si>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</si>
  <si>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</si>
  <si>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</si>
  <si>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</si>
  <si>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</si>
  <si>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</si>
  <si>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</si>
  <si>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</si>
  <si>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</si>
  <si>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</si>
  <si>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</si>
  <si>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</si>
  <si>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</si>
  <si>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</si>
  <si>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</si>
  <si>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</si>
  <si>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</si>
  <si>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</si>
  <si>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</si>
  <si>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</si>
  <si>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</si>
  <si>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</si>
  <si>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</si>
  <si>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</si>
  <si>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</si>
  <si>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</si>
  <si>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</si>
  <si>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</si>
  <si>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</si>
  <si>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</si>
  <si>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</si>
  <si>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</si>
  <si>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</si>
  <si>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</si>
  <si>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</si>
  <si>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</si>
  <si>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</si>
  <si>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</si>
  <si>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</si>
  <si>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</si>
  <si>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</si>
  <si>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</si>
  <si>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</si>
  <si>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</si>
  <si>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</si>
  <si>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</si>
  <si>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</si>
  <si>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</si>
  <si>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</si>
  <si>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</si>
  <si>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</si>
  <si>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</si>
  <si>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</si>
  <si>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</si>
  <si>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</si>
  <si>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</si>
  <si>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</si>
  <si>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</si>
  <si>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</si>
  <si>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</si>
  <si>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</si>
  <si>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</si>
  <si>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</si>
  <si>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</si>
  <si>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</si>
  <si>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</si>
  <si>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</si>
  <si>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</si>
  <si>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</si>
  <si>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</si>
  <si>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</si>
  <si>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</si>
  <si>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</si>
  <si>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</si>
  <si>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</si>
  <si>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</si>
  <si>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</si>
  <si>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</si>
  <si>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</si>
  <si>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</si>
  <si>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</si>
  <si>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</si>
  <si>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</si>
  <si>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</si>
  <si>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</si>
  <si>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</si>
  <si>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</si>
  <si>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</si>
  <si>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</si>
  <si>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</si>
  <si>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</si>
  <si>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</si>
  <si>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</si>
  <si>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</si>
  <si>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</si>
  <si>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</si>
  <si>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</si>
  <si>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</si>
  <si>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</si>
  <si>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</si>
  <si>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</si>
  <si>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</si>
  <si>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</si>
  <si>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</si>
  <si>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</si>
  <si>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</si>
  <si>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</si>
  <si>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</si>
  <si>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</si>
  <si>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</si>
  <si>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</si>
  <si>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</si>
  <si>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</si>
  <si>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</si>
  <si>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</si>
  <si>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</si>
  <si>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</si>
  <si>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</si>
  <si>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</si>
  <si>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</si>
  <si>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</si>
  <si>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</si>
  <si>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</si>
  <si>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</si>
  <si>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</si>
  <si>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</si>
  <si>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</si>
  <si>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</si>
  <si>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</si>
  <si>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</si>
  <si>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</si>
  <si>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</si>
  <si>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</si>
  <si>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</si>
  <si>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</si>
  <si>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</si>
  <si>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</si>
  <si>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</si>
  <si>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</si>
  <si>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</si>
  <si>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</si>
  <si>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</si>
  <si>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</si>
  <si>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</si>
  <si>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</si>
  <si>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</si>
  <si>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</si>
  <si>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</si>
  <si>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</si>
  <si>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</si>
  <si>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</si>
  <si>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</si>
  <si>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</si>
  <si>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</si>
  <si>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</si>
  <si>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</si>
  <si>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</si>
  <si>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</si>
  <si>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</si>
  <si>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</si>
  <si>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</si>
  <si>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</si>
  <si>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</si>
  <si>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</si>
  <si>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</si>
  <si>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</si>
  <si>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</si>
  <si>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</si>
  <si>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</si>
  <si>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</si>
  <si>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</si>
  <si>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</si>
  <si>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</si>
  <si>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</si>
  <si>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</si>
  <si>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</si>
  <si>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</si>
  <si>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</si>
  <si>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</si>
  <si>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</si>
  <si>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</si>
  <si>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</si>
  <si>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</si>
  <si>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</si>
  <si>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</si>
  <si>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</si>
  <si>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</si>
  <si>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</si>
  <si>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</si>
  <si>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</si>
  <si>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</si>
  <si>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</si>
  <si>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</si>
  <si>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</si>
  <si>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</si>
  <si>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</si>
  <si>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</si>
  <si>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</si>
  <si>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</si>
  <si>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</si>
  <si>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</si>
  <si>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</si>
  <si>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</si>
  <si>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</si>
  <si>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</si>
  <si>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</si>
  <si>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</si>
  <si>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</si>
  <si>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</si>
  <si>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</si>
  <si>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</si>
  <si>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</si>
  <si>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</si>
  <si>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</si>
  <si>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</si>
  <si>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</si>
  <si>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</si>
  <si>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</si>
  <si>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</si>
  <si>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</si>
  <si>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</si>
  <si>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</si>
  <si>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</si>
  <si>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</si>
  <si>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</si>
  <si>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</si>
  <si>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</si>
  <si>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</si>
  <si>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</si>
  <si>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</si>
  <si>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</si>
  <si>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</si>
  <si>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</si>
  <si>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</si>
  <si>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</si>
  <si>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</si>
  <si>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</si>
  <si>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</si>
  <si>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</si>
  <si>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</si>
  <si>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</si>
  <si>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</si>
  <si>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</si>
  <si>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</si>
  <si>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</si>
  <si>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</si>
  <si>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</si>
  <si>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</si>
  <si>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</si>
  <si>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</si>
  <si>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</si>
  <si>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</si>
  <si>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</si>
  <si>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</si>
  <si>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</si>
  <si>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</si>
  <si>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</si>
  <si>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</si>
  <si>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</si>
  <si>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</si>
  <si>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</si>
  <si>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</si>
  <si>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</si>
  <si>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</si>
  <si>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</si>
  <si>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</si>
  <si>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</si>
  <si>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</si>
  <si>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</si>
  <si>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</si>
  <si>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</si>
  <si>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</si>
  <si>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</si>
  <si>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</si>
  <si>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</si>
  <si>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</si>
  <si>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</si>
  <si>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</si>
  <si>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</si>
  <si>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</si>
  <si>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</si>
  <si>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</si>
  <si>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</si>
  <si>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</si>
  <si>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</si>
  <si>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</si>
  <si>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</si>
  <si>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</si>
  <si>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</si>
  <si>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</si>
  <si>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</si>
  <si>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</si>
  <si>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</si>
  <si>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</si>
  <si>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</si>
  <si>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</si>
  <si>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</si>
  <si>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</si>
  <si>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</si>
  <si>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</si>
  <si>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</si>
  <si>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</si>
  <si>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</si>
  <si>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</si>
  <si>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</si>
  <si>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</si>
  <si>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</si>
  <si>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</si>
  <si>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</si>
  <si>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</si>
  <si>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</si>
  <si>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</si>
  <si>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</si>
  <si>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</si>
  <si>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</si>
  <si>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</si>
  <si>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</si>
  <si>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</si>
  <si>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</si>
  <si>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</si>
  <si>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</si>
  <si>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</si>
  <si>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</si>
  <si>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</si>
  <si>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</si>
  <si>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</si>
  <si>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</si>
  <si>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</si>
  <si>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</si>
  <si>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</si>
  <si>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</si>
  <si>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</si>
  <si>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</si>
  <si>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</si>
  <si>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</si>
  <si>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</si>
  <si>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</si>
  <si>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</si>
  <si>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</si>
  <si>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</si>
  <si>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</si>
  <si>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</si>
  <si>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</si>
  <si>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</si>
  <si>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</si>
  <si>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</si>
  <si>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</si>
  <si>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</si>
  <si>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</si>
  <si>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</si>
  <si>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</si>
  <si>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</si>
  <si>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</si>
  <si>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</si>
  <si>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</si>
  <si>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</si>
  <si>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</si>
  <si>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</si>
  <si>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</si>
  <si>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</si>
  <si>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</si>
  <si>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</si>
  <si>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</si>
  <si>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</si>
  <si>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</si>
  <si>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</si>
  <si>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</si>
  <si>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</si>
  <si>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</si>
  <si>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</si>
  <si>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</si>
  <si>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</si>
  <si>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</si>
  <si>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</si>
  <si>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</si>
  <si>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</si>
  <si>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</si>
  <si>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</si>
  <si>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</si>
  <si>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</si>
  <si>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</si>
  <si>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</si>
  <si>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</si>
  <si>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</si>
  <si>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</si>
  <si>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</si>
  <si>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</si>
  <si>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</si>
  <si>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</si>
  <si>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</si>
  <si>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</si>
  <si>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</si>
  <si>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</si>
  <si>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</si>
  <si>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</si>
  <si>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</si>
  <si>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</si>
  <si>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</si>
  <si>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</si>
  <si>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</si>
  <si>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</si>
  <si>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</si>
  <si>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</si>
  <si>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</si>
  <si>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</si>
  <si>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</si>
  <si>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</si>
  <si>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</si>
  <si>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</si>
  <si>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</si>
  <si>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</si>
  <si>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</si>
  <si>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</si>
  <si>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</si>
  <si>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</si>
  <si>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</si>
  <si>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</si>
  <si>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</si>
  <si>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</si>
  <si>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</si>
  <si>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</si>
  <si>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</si>
  <si>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</si>
  <si>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</si>
  <si>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</si>
  <si>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</si>
  <si>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</si>
  <si>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</si>
  <si>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</si>
  <si>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</si>
  <si>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</si>
  <si>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</si>
  <si>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</si>
  <si>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</si>
  <si>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</si>
  <si>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</si>
  <si>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</si>
  <si>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</si>
  <si>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</si>
  <si>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</si>
  <si>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</si>
  <si>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</si>
  <si>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</si>
  <si>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</si>
  <si>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</si>
  <si>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</si>
  <si>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</si>
  <si>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</si>
  <si>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</si>
  <si>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</si>
  <si>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</si>
  <si>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</si>
  <si>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</si>
  <si>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</si>
  <si>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</si>
  <si>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</si>
  <si>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</si>
  <si>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</si>
  <si>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</si>
  <si>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</si>
  <si>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</si>
  <si>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</si>
  <si>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</si>
  <si>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</si>
  <si>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</si>
  <si>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</si>
  <si>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</si>
  <si>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</si>
  <si>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</si>
  <si>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</si>
  <si>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</si>
  <si>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</si>
  <si>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</si>
  <si>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</si>
  <si>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</si>
  <si>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</si>
  <si>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</si>
  <si>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</si>
  <si>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</si>
  <si>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</si>
  <si>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</si>
  <si>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</si>
  <si>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</si>
  <si>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</si>
  <si>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</si>
  <si>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</si>
  <si>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</si>
  <si>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</si>
  <si>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</si>
  <si>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</si>
  <si>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</si>
  <si>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</si>
  <si>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</si>
  <si>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</si>
  <si>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</si>
  <si>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</si>
  <si>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</si>
  <si>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</si>
  <si>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</si>
  <si>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</si>
  <si>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</si>
  <si>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</si>
  <si>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</si>
  <si>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</si>
  <si>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</si>
  <si>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</si>
  <si>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</si>
  <si>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</si>
  <si>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</si>
  <si>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</si>
  <si>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</si>
  <si>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</si>
  <si>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</si>
  <si>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</si>
  <si>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</si>
  <si>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</si>
  <si>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</si>
  <si>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</si>
  <si>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</si>
  <si>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</si>
  <si>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</si>
  <si>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</si>
  <si>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</si>
  <si>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</si>
  <si>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</si>
  <si>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</si>
  <si>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</si>
  <si>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</si>
  <si>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</si>
  <si>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</si>
  <si>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</si>
  <si>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</si>
  <si>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</si>
  <si>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</si>
  <si>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</si>
  <si>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</si>
  <si>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</si>
  <si>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</si>
  <si>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</si>
  <si>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</si>
  <si>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</si>
  <si>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</si>
  <si>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</si>
  <si>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</si>
  <si>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</si>
  <si>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</si>
  <si>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</si>
  <si>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</si>
  <si>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</si>
  <si>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</si>
  <si>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</si>
  <si>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</si>
  <si>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</si>
  <si>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</si>
  <si>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</si>
  <si>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</si>
  <si>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</si>
  <si>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</si>
  <si>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</si>
  <si>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</si>
  <si>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</si>
  <si>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</si>
  <si>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</si>
  <si>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</si>
  <si>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</si>
  <si>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</si>
  <si>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</si>
  <si>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</si>
  <si>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</si>
  <si>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</si>
  <si>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</si>
  <si>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</si>
  <si>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</si>
  <si>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</si>
  <si>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</si>
  <si>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</si>
  <si>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</si>
  <si>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</si>
  <si>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</si>
  <si>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</si>
  <si>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</si>
  <si>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</si>
  <si>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</si>
  <si>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</si>
  <si>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</si>
  <si>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</si>
  <si>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</si>
  <si>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</si>
  <si>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</si>
  <si>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</si>
  <si>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</si>
  <si>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</si>
  <si>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</si>
  <si>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</si>
  <si>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</si>
  <si>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</si>
  <si>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</si>
  <si>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</si>
  <si>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</si>
  <si>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</si>
  <si>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</si>
  <si>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</si>
  <si>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</si>
  <si>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</si>
  <si>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</si>
  <si>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</si>
  <si>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</si>
  <si>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</si>
  <si>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</si>
  <si>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</si>
  <si>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</si>
  <si>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</si>
  <si>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</si>
  <si>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</si>
  <si>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</si>
  <si>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</si>
  <si>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</si>
  <si>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</si>
  <si>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</si>
  <si>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</si>
  <si>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</si>
  <si>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</si>
  <si>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</si>
  <si>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</si>
  <si>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</si>
  <si>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</si>
  <si>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</si>
  <si>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</si>
  <si>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</si>
  <si>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</si>
  <si>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</si>
  <si>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</si>
  <si>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</si>
  <si>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</si>
  <si>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</si>
  <si>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</si>
  <si>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</si>
  <si>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</si>
  <si>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</si>
  <si>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</si>
  <si>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</si>
  <si>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</si>
  <si>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</si>
  <si>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</si>
  <si>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</si>
  <si>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</si>
  <si>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</si>
  <si>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</si>
  <si>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</si>
  <si>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</si>
  <si>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</si>
  <si>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</si>
  <si>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</si>
  <si>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</si>
  <si>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</si>
  <si>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</si>
  <si>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</si>
  <si>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</si>
  <si>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</si>
  <si>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</si>
  <si>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</si>
  <si>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</si>
  <si>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</si>
  <si>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</si>
  <si>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</si>
  <si>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</si>
  <si>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</si>
  <si>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</si>
  <si>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</si>
  <si>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</si>
  <si>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</si>
  <si>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</si>
  <si>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</si>
  <si>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</si>
  <si>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</si>
  <si>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</si>
  <si>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</si>
  <si>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</si>
  <si>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</si>
  <si>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</si>
  <si>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</si>
  <si>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</si>
  <si>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</si>
  <si>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</si>
  <si>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</si>
  <si>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</si>
  <si>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</si>
  <si>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</si>
  <si>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</si>
  <si>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</si>
  <si>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</si>
  <si>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</si>
  <si>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</si>
  <si>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</si>
  <si>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</si>
  <si>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</si>
  <si>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</si>
  <si>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</si>
  <si>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</si>
  <si>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</si>
  <si>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</si>
  <si>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</si>
  <si>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</si>
  <si>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</si>
  <si>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</si>
  <si>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</si>
  <si>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</si>
  <si>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</si>
  <si>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</si>
  <si>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</si>
  <si>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</si>
  <si>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</si>
  <si>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</si>
  <si>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</si>
  <si>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</si>
  <si>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</si>
  <si>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</si>
  <si>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</si>
  <si>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</si>
  <si>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</si>
  <si>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</si>
  <si>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</si>
  <si>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</si>
  <si>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</si>
  <si>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</si>
  <si>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</si>
  <si>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</si>
  <si>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</si>
  <si>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</si>
  <si>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</si>
  <si>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</si>
  <si>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</si>
  <si>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</si>
  <si>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</si>
  <si>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</si>
  <si>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</si>
  <si>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</si>
  <si>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</si>
  <si>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</si>
  <si>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</si>
  <si>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</si>
  <si>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</si>
  <si>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</si>
  <si>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</si>
  <si>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</si>
  <si>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</si>
  <si>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</si>
  <si>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</si>
  <si>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</si>
  <si>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</si>
  <si>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</si>
  <si>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</si>
  <si>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</si>
  <si>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</si>
  <si>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</si>
  <si>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</si>
  <si>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</si>
  <si>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</si>
  <si>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</si>
  <si>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</si>
  <si>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</si>
  <si>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</si>
  <si>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</si>
  <si>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</si>
  <si>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</si>
  <si>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</si>
  <si>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</si>
  <si>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</si>
  <si>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</si>
  <si>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</si>
  <si>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</si>
  <si>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</si>
  <si>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</si>
  <si>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</si>
  <si>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</si>
  <si>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</si>
  <si>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</si>
  <si>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</si>
  <si>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</si>
  <si>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</si>
  <si>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</si>
  <si>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</si>
  <si>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</si>
  <si>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</si>
  <si>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</si>
  <si>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</si>
  <si>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</si>
  <si>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</si>
  <si>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</si>
  <si>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</si>
  <si>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</si>
  <si>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</si>
  <si>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</si>
  <si>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</si>
  <si>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</si>
  <si>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</si>
  <si>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</si>
  <si>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</si>
  <si>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</si>
  <si>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</si>
  <si>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</si>
  <si>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</si>
  <si>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</si>
  <si>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</si>
  <si>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</si>
  <si>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</si>
  <si>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</si>
  <si>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</si>
  <si>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</si>
  <si>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</si>
  <si>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</si>
  <si>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</si>
  <si>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</si>
  <si>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</si>
  <si>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</si>
  <si>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</si>
  <si>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</si>
  <si>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</si>
  <si>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</si>
  <si>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</si>
  <si>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</si>
  <si>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</si>
  <si>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</si>
  <si>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</si>
  <si>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</si>
  <si>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</si>
  <si>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</si>
  <si>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</si>
  <si>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</si>
  <si>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</si>
  <si>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</si>
  <si>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</si>
  <si>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</si>
  <si>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</si>
  <si>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</si>
  <si>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</si>
  <si>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</si>
  <si>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</si>
  <si>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</si>
  <si>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</si>
  <si>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</si>
  <si>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</si>
  <si>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</si>
  <si>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</si>
  <si>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</si>
  <si>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</si>
  <si>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</si>
  <si>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</si>
  <si>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</si>
  <si>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</si>
  <si>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</si>
  <si>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</si>
  <si>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</si>
  <si>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</si>
  <si>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</si>
  <si>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</si>
  <si>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</si>
  <si>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</si>
  <si>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</si>
  <si>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</si>
  <si>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</si>
  <si>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</si>
  <si>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</si>
  <si>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</si>
  <si>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</si>
  <si>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</si>
  <si>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</si>
  <si>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</si>
  <si>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</si>
  <si>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</si>
  <si>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</si>
  <si>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</si>
  <si>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</si>
  <si>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</si>
  <si>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</si>
  <si>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</si>
  <si>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</si>
  <si>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</si>
  <si>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</si>
  <si>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</si>
  <si>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</si>
  <si>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</si>
  <si>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</si>
  <si>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</si>
  <si>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</si>
  <si>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</si>
  <si>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</si>
  <si>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</si>
  <si>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</si>
  <si>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</si>
  <si>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</si>
  <si>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</si>
  <si>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</si>
  <si>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</si>
  <si>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</si>
  <si>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</si>
  <si>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</si>
  <si>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</si>
  <si>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</si>
  <si>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</si>
  <si>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</si>
  <si>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</si>
  <si>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</si>
  <si>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</si>
  <si>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</si>
  <si>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</si>
  <si>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</si>
  <si>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</si>
  <si>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</si>
  <si>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</si>
  <si>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</si>
  <si>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</si>
  <si>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</si>
  <si>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</si>
  <si>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</si>
  <si>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</si>
  <si>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</si>
  <si>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</si>
  <si>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</si>
  <si>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</si>
  <si>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</si>
  <si>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</si>
  <si>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</si>
  <si>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</si>
  <si>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</si>
  <si>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</si>
  <si>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</si>
  <si>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</si>
  <si>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</si>
  <si>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</si>
  <si>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</si>
  <si>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</si>
  <si>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</si>
  <si>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</si>
  <si>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</si>
  <si>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</si>
  <si>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</si>
  <si>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</si>
  <si>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</si>
  <si>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</si>
  <si>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</si>
  <si>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</si>
  <si>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</si>
  <si>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</si>
  <si>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</si>
  <si>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</si>
  <si>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</si>
  <si>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</si>
  <si>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</si>
  <si>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</si>
  <si>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</si>
  <si>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</si>
  <si>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</si>
  <si>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</si>
  <si>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</si>
  <si>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</si>
  <si>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</si>
  <si>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</si>
  <si>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</si>
  <si>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</si>
  <si>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</si>
  <si>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</si>
  <si>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</si>
  <si>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</si>
  <si>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</si>
  <si>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</si>
  <si>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</si>
  <si>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</si>
  <si>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</si>
  <si>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</si>
  <si>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</si>
  <si>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</si>
  <si>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</si>
  <si>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</si>
  <si>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</si>
  <si>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</si>
  <si>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</si>
  <si>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</si>
  <si>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</si>
  <si>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</si>
  <si>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</si>
  <si>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</si>
  <si>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</si>
  <si>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</si>
  <si>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</si>
  <si>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</si>
  <si>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</si>
  <si>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</si>
  <si>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</si>
  <si>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</si>
  <si>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</si>
  <si>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</si>
  <si>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</si>
  <si>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</si>
  <si>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</si>
  <si>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</si>
  <si>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</si>
  <si>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</si>
  <si>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</si>
  <si>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</si>
  <si>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</si>
  <si>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</si>
  <si>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</si>
  <si>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</si>
  <si>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</si>
  <si>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</si>
  <si>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</si>
  <si>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</si>
  <si>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</si>
  <si>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</si>
  <si>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</si>
  <si>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</si>
  <si>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</si>
  <si>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</si>
  <si>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</si>
  <si>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</si>
  <si>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</si>
  <si>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</si>
  <si>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</si>
  <si>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</si>
  <si>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</si>
  <si>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</si>
  <si>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</si>
  <si>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</si>
  <si>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</si>
  <si>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</si>
  <si>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</si>
  <si>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</si>
  <si>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</si>
  <si>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</si>
  <si>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</si>
  <si>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</si>
  <si>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</si>
  <si>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</si>
  <si>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</si>
  <si>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</si>
  <si>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</si>
  <si>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</si>
  <si>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</si>
  <si>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</si>
  <si>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</si>
  <si>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</si>
  <si>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</si>
  <si>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</si>
  <si>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</si>
  <si>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</si>
  <si>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</si>
  <si>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</si>
  <si>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</si>
  <si>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</si>
  <si>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</si>
  <si>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</si>
  <si>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</si>
  <si>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</si>
  <si>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</si>
  <si>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</si>
  <si>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</si>
  <si>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</si>
  <si>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</si>
  <si>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</si>
  <si>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</si>
  <si>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</si>
  <si>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</si>
  <si>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</si>
  <si>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</si>
  <si>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</si>
  <si>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</si>
  <si>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</si>
  <si>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</si>
  <si>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</si>
  <si>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</si>
  <si>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</si>
  <si>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</si>
  <si>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</si>
  <si>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</si>
  <si>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</si>
  <si>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</si>
  <si>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</si>
  <si>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</si>
  <si>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</si>
  <si>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</si>
  <si>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</si>
  <si>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</si>
  <si>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</si>
  <si>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</si>
  <si>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</si>
  <si>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</si>
  <si>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</si>
  <si>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</si>
  <si>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</si>
  <si>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</si>
  <si>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</si>
  <si>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</si>
  <si>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</si>
  <si>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</si>
  <si>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</si>
  <si>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</si>
  <si>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</si>
  <si>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</si>
  <si>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</si>
  <si>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</si>
  <si>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</si>
  <si>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</si>
  <si>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</si>
  <si>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</si>
  <si>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</si>
  <si>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</si>
  <si>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</si>
  <si>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</si>
  <si>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</si>
  <si>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</si>
  <si>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</si>
  <si>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</si>
  <si>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</si>
  <si>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</si>
  <si>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</si>
  <si>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</si>
  <si>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</si>
  <si>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</si>
  <si>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</si>
  <si>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</si>
  <si>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</si>
  <si>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</si>
  <si>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</si>
  <si>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</si>
  <si>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</si>
  <si>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</si>
  <si>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</si>
  <si>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</si>
  <si>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</si>
  <si>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</si>
  <si>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</si>
  <si>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</si>
  <si>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</si>
  <si>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</si>
  <si>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</si>
  <si>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</si>
  <si>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</si>
  <si>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</si>
  <si>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</si>
  <si>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</si>
  <si>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</si>
  <si>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</si>
  <si>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</si>
  <si>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</si>
  <si>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</si>
  <si>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</si>
  <si>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</si>
  <si>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</si>
  <si>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</si>
  <si>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</si>
  <si>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</si>
  <si>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</si>
  <si>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</si>
  <si>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</si>
  <si>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</si>
  <si>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</si>
  <si>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</si>
  <si>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</si>
  <si>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</si>
  <si>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</si>
  <si>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</si>
  <si>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</si>
  <si>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</si>
  <si>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</si>
  <si>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</si>
  <si>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</si>
  <si>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</si>
  <si>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</si>
  <si>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</si>
  <si>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</si>
  <si>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</si>
  <si>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</si>
  <si>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</si>
  <si>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</si>
  <si>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</si>
  <si>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</si>
  <si>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</si>
  <si>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</si>
  <si>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</si>
  <si>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</si>
  <si>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</si>
  <si>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</si>
  <si>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</si>
  <si>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</si>
  <si>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</si>
  <si>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</si>
  <si>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</si>
  <si>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</si>
  <si>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</si>
  <si>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</si>
  <si>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</si>
  <si>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</si>
  <si>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</si>
  <si>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</si>
  <si>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</si>
  <si>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</si>
  <si>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</si>
  <si>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</si>
  <si>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</si>
  <si>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</si>
  <si>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</si>
  <si>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</si>
  <si>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</si>
  <si>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</si>
  <si>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</si>
  <si>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</si>
  <si>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</si>
  <si>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</si>
  <si>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</si>
  <si>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</si>
  <si>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</si>
  <si>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</si>
  <si>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</si>
  <si>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</si>
  <si>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</si>
  <si>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</si>
  <si>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</si>
  <si>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</si>
  <si>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</si>
  <si>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</si>
  <si>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</si>
  <si>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</si>
  <si>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</si>
  <si>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</si>
  <si>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</si>
  <si>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</si>
  <si>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</si>
  <si>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</si>
  <si>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</si>
  <si>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</si>
  <si>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</si>
  <si>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</si>
  <si>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</si>
  <si>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</si>
  <si>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</si>
  <si>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</si>
  <si>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</si>
  <si>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</si>
  <si>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</si>
  <si>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</si>
  <si>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</si>
  <si>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</si>
  <si>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</si>
  <si>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</si>
  <si>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</si>
  <si>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</si>
  <si>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</si>
  <si>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</si>
  <si>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</si>
  <si>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</si>
  <si>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</si>
  <si>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</si>
  <si>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</si>
  <si>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</si>
  <si>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</si>
  <si>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</si>
  <si>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</si>
  <si>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</si>
  <si>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</si>
  <si>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</si>
  <si>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</si>
  <si>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</si>
  <si>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</si>
  <si>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</si>
  <si>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</si>
  <si>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</si>
  <si>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</si>
  <si>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</si>
  <si>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</si>
  <si>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</si>
  <si>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</si>
  <si>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</si>
  <si>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</si>
  <si>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</si>
  <si>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</si>
  <si>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</si>
  <si>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</si>
  <si>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</si>
  <si>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</si>
  <si>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</si>
  <si>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</si>
  <si>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</si>
  <si>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</si>
  <si>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</si>
  <si>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</si>
  <si>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</si>
  <si>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</si>
  <si>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</si>
  <si>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</si>
  <si>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</si>
  <si>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</si>
  <si>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</si>
  <si>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</si>
  <si>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</si>
  <si>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</si>
  <si>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</si>
  <si>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</si>
  <si>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</si>
  <si>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</si>
  <si>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</si>
  <si>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</si>
  <si>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</si>
  <si>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</si>
  <si>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</si>
  <si>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</si>
  <si>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</si>
  <si>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</si>
  <si>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</si>
  <si>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</si>
  <si>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</si>
  <si>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</si>
  <si>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</si>
  <si>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</si>
  <si>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</si>
  <si>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</si>
  <si>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</si>
  <si>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</si>
  <si>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</si>
  <si>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</si>
  <si>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</si>
  <si>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</si>
  <si>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</si>
  <si>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</si>
  <si>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</si>
  <si>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</si>
  <si>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</si>
  <si>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</si>
  <si>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</si>
  <si>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</si>
  <si>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</si>
  <si>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</si>
  <si>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</si>
  <si>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</si>
  <si>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</si>
  <si>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</si>
  <si>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</si>
  <si>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</si>
  <si>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</si>
  <si>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</si>
  <si>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</si>
  <si>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</si>
  <si>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</si>
  <si>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</si>
  <si>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</si>
  <si>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</si>
  <si>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</si>
  <si>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</si>
  <si>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</si>
  <si>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</si>
  <si>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</si>
  <si>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</si>
  <si>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</si>
  <si>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</si>
  <si>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</si>
  <si>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</si>
  <si>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</si>
  <si>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</si>
  <si>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</si>
  <si>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</si>
  <si>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</si>
  <si>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</si>
  <si>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</si>
  <si>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</si>
  <si>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</si>
  <si>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</si>
  <si>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</si>
  <si>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</si>
  <si>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</si>
  <si>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</si>
  <si>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</si>
  <si>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</si>
  <si>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</si>
  <si>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</si>
  <si>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</si>
  <si>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</si>
  <si>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</si>
  <si>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</si>
  <si>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</si>
  <si>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</si>
  <si>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</si>
  <si>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</si>
  <si>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</si>
  <si>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</si>
  <si>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</si>
  <si>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</si>
  <si>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</si>
  <si>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</si>
  <si>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</si>
  <si>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</si>
  <si>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</si>
  <si>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</si>
  <si>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</si>
  <si>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</si>
  <si>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</si>
  <si>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</si>
  <si>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</si>
  <si>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</si>
  <si>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</si>
  <si>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</si>
  <si>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</si>
  <si>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</si>
  <si>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</si>
  <si>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</si>
  <si>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</si>
  <si>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</si>
  <si>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</si>
  <si>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</si>
  <si>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</si>
  <si>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</si>
  <si>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</si>
  <si>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</si>
  <si>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</si>
  <si>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</si>
  <si>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</si>
  <si>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</si>
  <si>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</si>
  <si>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</si>
  <si>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</si>
  <si>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</si>
  <si>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</si>
  <si>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</si>
  <si>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</si>
  <si>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</si>
  <si>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</si>
  <si>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</si>
  <si>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</si>
  <si>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</si>
  <si>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</si>
  <si>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</si>
  <si>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</si>
  <si>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</si>
  <si>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</si>
  <si>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</si>
  <si>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</si>
  <si>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</si>
  <si>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</si>
  <si>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</si>
  <si>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</si>
  <si>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</si>
  <si>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</si>
  <si>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</si>
  <si>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</si>
  <si>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</si>
  <si>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</si>
  <si>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</si>
  <si>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</si>
  <si>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</si>
  <si>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</si>
  <si>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</si>
  <si>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</si>
  <si>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</si>
  <si>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</si>
  <si>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</si>
  <si>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</si>
  <si>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</si>
  <si>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</si>
  <si>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</si>
  <si>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</si>
  <si>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</si>
  <si>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</si>
  <si>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</si>
  <si>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</si>
  <si>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</si>
  <si>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</si>
  <si>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</si>
  <si>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</si>
  <si>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</si>
  <si>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</si>
  <si>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</si>
  <si>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</si>
  <si>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</si>
  <si>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</si>
  <si>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</si>
  <si>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</si>
  <si>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</si>
  <si>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</si>
  <si>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</si>
  <si>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</si>
  <si>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</si>
  <si>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</si>
  <si>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</si>
  <si>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</si>
  <si>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</si>
  <si>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</si>
  <si>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</si>
  <si>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</si>
  <si>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</si>
  <si>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</si>
  <si>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</si>
  <si>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</si>
  <si>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</si>
  <si>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</si>
  <si>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</si>
  <si>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</si>
  <si>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</si>
  <si>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</si>
  <si>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</si>
  <si>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</si>
  <si>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</si>
  <si>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</si>
  <si>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</si>
  <si>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</si>
  <si>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</si>
  <si>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</si>
  <si>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</si>
  <si>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</si>
  <si>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</si>
  <si>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</si>
  <si>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</si>
  <si>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</si>
  <si>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</si>
  <si>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</si>
  <si>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</si>
  <si>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</si>
  <si>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</si>
  <si>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</si>
  <si>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</si>
  <si>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</si>
  <si>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</si>
  <si>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</si>
  <si>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</si>
  <si>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</si>
  <si>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</si>
  <si>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</si>
  <si>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</si>
  <si>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</si>
  <si>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</si>
  <si>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</si>
  <si>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</si>
  <si>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</si>
  <si>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</si>
  <si>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</si>
  <si>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</si>
  <si>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</si>
  <si>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</si>
  <si>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</si>
  <si>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</si>
  <si>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</si>
  <si>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</si>
  <si>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</si>
  <si>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</si>
  <si>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</si>
  <si>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</si>
  <si>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</si>
  <si>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</si>
  <si>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</si>
  <si>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</si>
  <si>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</si>
  <si>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</si>
  <si>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</si>
  <si>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</si>
  <si>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</si>
  <si>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</si>
  <si>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</si>
  <si>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</si>
  <si>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</si>
  <si>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</si>
  <si>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</si>
  <si>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</si>
  <si>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</si>
  <si>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</si>
  <si>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</si>
  <si>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</si>
  <si>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</si>
  <si>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</si>
  <si>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</si>
  <si>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</si>
  <si>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</si>
  <si>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</si>
  <si>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</si>
  <si>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</si>
  <si>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</si>
  <si>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</si>
  <si>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</si>
  <si>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</si>
  <si>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</si>
  <si>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</si>
  <si>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</si>
  <si>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</si>
  <si>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</si>
  <si>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</si>
  <si>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</si>
  <si>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</si>
  <si>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</si>
  <si>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</si>
  <si>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</si>
  <si>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</si>
  <si>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</si>
  <si>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</si>
  <si>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</si>
  <si>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</si>
  <si>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</si>
  <si>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</si>
  <si>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</si>
  <si>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</si>
  <si>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</si>
  <si>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</si>
  <si>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</si>
  <si>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</si>
  <si>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</si>
  <si>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</si>
  <si>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</si>
  <si>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</si>
  <si>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</si>
  <si>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</si>
  <si>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</si>
  <si>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</si>
  <si>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</si>
  <si>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</si>
  <si>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</si>
  <si>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</si>
  <si>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</si>
  <si>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</si>
  <si>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</si>
  <si>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</si>
  <si>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</si>
  <si>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</si>
  <si>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</si>
  <si>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</si>
  <si>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</si>
  <si>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</si>
  <si>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</si>
  <si>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</si>
  <si>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</si>
  <si>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</si>
  <si>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</si>
  <si>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</si>
  <si>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</si>
  <si>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</si>
  <si>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</si>
  <si>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</si>
  <si>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</si>
  <si>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</si>
  <si>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</si>
  <si>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</si>
  <si>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</si>
  <si>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</si>
  <si>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</si>
  <si>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</si>
  <si>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</si>
  <si>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</si>
  <si>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</si>
  <si>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</si>
  <si>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</si>
  <si>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</si>
  <si>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</si>
  <si>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</si>
  <si>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</si>
  <si>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</si>
  <si>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</si>
  <si>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</si>
  <si>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</si>
  <si>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</si>
  <si>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</si>
  <si>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</si>
  <si>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</si>
  <si>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</si>
  <si>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</si>
  <si>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</si>
  <si>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</si>
  <si>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</si>
  <si>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</si>
  <si>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</si>
  <si>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</si>
  <si>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</si>
  <si>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</si>
  <si>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</si>
  <si>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</si>
  <si>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</si>
  <si>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</si>
  <si>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</si>
  <si>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</si>
  <si>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</si>
  <si>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</si>
  <si>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</si>
  <si>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</si>
  <si>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</si>
  <si>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</si>
  <si>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</si>
  <si>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</si>
  <si>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</si>
  <si>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</si>
  <si>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</si>
  <si>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</si>
  <si>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</si>
  <si>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</si>
  <si>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</si>
  <si>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</si>
  <si>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</si>
  <si>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</si>
  <si>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</si>
  <si>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</si>
  <si>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</si>
  <si>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</si>
  <si>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</si>
  <si>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</si>
  <si>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</si>
  <si>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</si>
  <si>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</si>
  <si>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</si>
  <si>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</si>
  <si>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</si>
  <si>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</si>
  <si>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</si>
  <si>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</si>
  <si>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</si>
  <si>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</si>
  <si>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</si>
  <si>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</si>
  <si>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</si>
  <si>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</si>
  <si>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</si>
  <si>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</si>
  <si>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</si>
  <si>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</si>
  <si>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</si>
  <si>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</si>
  <si>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</si>
  <si>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</si>
  <si>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</si>
  <si>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</si>
  <si>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</si>
  <si>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</si>
  <si>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</si>
  <si>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</si>
  <si>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</si>
  <si>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</si>
  <si>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</si>
  <si>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</si>
  <si>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</si>
  <si>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</si>
  <si>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</si>
  <si>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</si>
  <si>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</si>
  <si>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</si>
  <si>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</si>
  <si>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</si>
  <si>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</si>
  <si>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</si>
  <si>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</si>
  <si>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</si>
  <si>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</si>
  <si>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</si>
  <si>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</si>
  <si>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</si>
  <si>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</si>
  <si>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</si>
  <si>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</si>
  <si>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</si>
  <si>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</si>
  <si>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</si>
  <si>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</si>
  <si>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</si>
  <si>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</si>
  <si>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</si>
  <si>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</si>
  <si>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</si>
  <si>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</si>
  <si>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</si>
  <si>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</si>
  <si>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</si>
  <si>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</si>
  <si>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</si>
  <si>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</si>
  <si>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</si>
  <si>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</si>
  <si>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</si>
  <si>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</si>
  <si>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</si>
  <si>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</si>
  <si>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</si>
  <si>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</si>
  <si>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</si>
  <si>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</si>
  <si>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</si>
  <si>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</si>
  <si>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</si>
  <si>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</si>
  <si>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</si>
  <si>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</si>
  <si>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</si>
  <si>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</si>
  <si>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</si>
  <si>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</si>
  <si>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</si>
  <si>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</si>
  <si>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</si>
  <si>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</si>
  <si>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</si>
  <si>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</si>
  <si>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</si>
  <si>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</si>
  <si>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</si>
  <si>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</si>
  <si>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</si>
  <si>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</si>
  <si>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</si>
  <si>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</si>
  <si>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</si>
  <si>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</si>
  <si>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</si>
  <si>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</si>
  <si>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</si>
  <si>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</si>
  <si>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</si>
  <si>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</si>
  <si>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</si>
  <si>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</si>
  <si>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</si>
  <si>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</si>
  <si>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</si>
  <si>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</si>
  <si>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</si>
  <si>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</si>
  <si>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</si>
  <si>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</si>
  <si>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</si>
  <si>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</si>
  <si>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</si>
  <si>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</si>
  <si>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</si>
  <si>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</si>
  <si>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</si>
  <si>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</si>
  <si>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</si>
  <si>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</si>
  <si>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</si>
  <si>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</si>
  <si>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</si>
  <si>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</si>
  <si>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</si>
  <si>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</si>
  <si>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</si>
  <si>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</si>
  <si>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</si>
  <si>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</si>
  <si>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</si>
  <si>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</si>
  <si>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</si>
  <si>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</si>
  <si>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</si>
  <si>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</si>
  <si>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</si>
  <si>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</si>
  <si>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</si>
  <si>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</si>
  <si>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</si>
  <si>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</si>
  <si>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</si>
  <si>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</si>
  <si>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</si>
  <si>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</si>
  <si>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</si>
  <si>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</si>
  <si>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</si>
  <si>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</si>
  <si>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</si>
  <si>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</si>
  <si>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</si>
  <si>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</si>
  <si>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</si>
  <si>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</si>
  <si>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</si>
  <si>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</si>
  <si>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</si>
  <si>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</si>
  <si>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</si>
  <si>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</si>
  <si>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</si>
  <si>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</si>
  <si>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</si>
  <si>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</si>
  <si>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</si>
  <si>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</si>
  <si>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</si>
  <si>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</si>
  <si>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</si>
  <si>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</si>
  <si>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</si>
  <si>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</si>
  <si>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</si>
  <si>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</si>
  <si>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</si>
  <si>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</si>
  <si>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</si>
  <si>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</si>
  <si>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</si>
  <si>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</si>
  <si>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</si>
  <si>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</si>
  <si>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</si>
  <si>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</si>
  <si>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</si>
  <si>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</si>
  <si>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</si>
  <si>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</si>
  <si>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</si>
  <si>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</si>
  <si>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</si>
  <si>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</si>
  <si>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</si>
  <si>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</si>
  <si>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</si>
  <si>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</si>
  <si>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</si>
  <si>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</si>
  <si>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</si>
  <si>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</si>
  <si>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</si>
  <si>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</si>
  <si>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</si>
  <si>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</si>
  <si>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</si>
  <si>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</si>
  <si>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</si>
  <si>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</si>
  <si>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</si>
  <si>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</si>
  <si>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</si>
  <si>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</si>
  <si>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</si>
  <si>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</si>
  <si>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</si>
  <si>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</si>
  <si>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</si>
  <si>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</si>
  <si>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</si>
  <si>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</si>
  <si>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</si>
  <si>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</si>
  <si>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</si>
  <si>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</si>
  <si>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</si>
  <si>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</si>
  <si>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</si>
  <si>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</si>
  <si>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</si>
  <si>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</si>
  <si>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</si>
  <si>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</si>
  <si>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</si>
  <si>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</si>
  <si>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</si>
  <si>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</si>
  <si>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</si>
  <si>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</si>
  <si>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</si>
  <si>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</si>
  <si>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</si>
  <si>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</si>
  <si>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</si>
  <si>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</si>
  <si>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</si>
  <si>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</si>
  <si>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</si>
  <si>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</si>
  <si>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</si>
  <si>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</si>
  <si>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</si>
  <si>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</si>
  <si>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</si>
  <si>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</si>
  <si>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</si>
  <si>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</si>
  <si>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</si>
  <si>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</si>
  <si>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</si>
  <si>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</si>
  <si>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</si>
  <si>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</si>
  <si>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</si>
  <si>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</si>
  <si>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</si>
  <si>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</si>
  <si>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</si>
  <si>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</si>
  <si>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</si>
  <si>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</si>
  <si>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</si>
  <si>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</si>
  <si>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</si>
  <si>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</si>
  <si>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</si>
  <si>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</si>
  <si>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</si>
  <si>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</si>
  <si>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</si>
  <si>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</si>
  <si>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</si>
  <si>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</si>
  <si>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</si>
  <si>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</si>
  <si>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</si>
  <si>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</si>
  <si>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</si>
  <si>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</si>
  <si>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</si>
  <si>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</si>
  <si>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</si>
  <si>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</si>
  <si>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</si>
  <si>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</si>
  <si>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</si>
  <si>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</si>
  <si>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</si>
  <si>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</si>
  <si>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</si>
  <si>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</si>
  <si>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</si>
  <si>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</si>
  <si>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</si>
  <si>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</si>
  <si>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</si>
  <si>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</si>
  <si>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</si>
  <si>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</si>
  <si>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</si>
  <si>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</si>
  <si>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</si>
  <si>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</si>
  <si>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</si>
  <si>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</si>
  <si>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</si>
  <si>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</si>
  <si>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</si>
  <si>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</si>
  <si>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</si>
  <si>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</si>
  <si>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</si>
  <si>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</si>
  <si>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</si>
  <si>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</si>
  <si>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</si>
  <si>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</si>
  <si>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</si>
  <si>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</si>
  <si>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</si>
  <si>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</si>
  <si>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</si>
  <si>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</si>
  <si>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</si>
  <si>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</si>
  <si>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</si>
  <si>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</si>
  <si>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</si>
  <si>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</si>
  <si>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</si>
  <si>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</si>
  <si>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</si>
  <si>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</si>
  <si>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</si>
  <si>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</si>
  <si>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</si>
  <si>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</si>
  <si>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</si>
  <si>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</si>
  <si>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</si>
  <si>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</si>
  <si>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</si>
  <si>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</si>
  <si>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</si>
  <si>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</si>
  <si>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</si>
  <si>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</si>
  <si>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</si>
  <si>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</si>
  <si>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</si>
  <si>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</si>
  <si>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</si>
  <si>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</si>
  <si>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</si>
  <si>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</si>
  <si>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</si>
  <si>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</si>
  <si>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</si>
  <si>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</si>
  <si>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</si>
  <si>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</si>
  <si>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</si>
  <si>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</si>
  <si>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</si>
  <si>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</si>
  <si>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</si>
  <si>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</si>
  <si>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</si>
  <si>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</si>
  <si>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</si>
  <si>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</si>
  <si>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</si>
  <si>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</si>
  <si>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</si>
  <si>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</si>
  <si>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</si>
  <si>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</si>
  <si>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</si>
  <si>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</si>
  <si>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</si>
  <si>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</si>
  <si>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</si>
  <si>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</si>
  <si>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</si>
  <si>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</si>
  <si>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</si>
  <si>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</si>
  <si>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</si>
  <si>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</si>
  <si>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</si>
  <si>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</si>
  <si>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</si>
  <si>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</si>
  <si>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</si>
  <si>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</si>
  <si>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</si>
  <si>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</si>
  <si>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</si>
  <si>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</si>
  <si>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</si>
  <si>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</si>
  <si>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</si>
  <si>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</si>
  <si>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</si>
  <si>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</si>
  <si>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</si>
  <si>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</si>
  <si>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</si>
  <si>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</si>
  <si>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</si>
  <si>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</si>
  <si>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</si>
  <si>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</si>
  <si>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</si>
  <si>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</si>
  <si>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</si>
  <si>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</si>
  <si>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</si>
  <si>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</si>
  <si>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</si>
  <si>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</si>
  <si>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</si>
  <si>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</si>
  <si>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</si>
  <si>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</si>
  <si>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</si>
  <si>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</si>
  <si>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</si>
  <si>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</si>
  <si>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</si>
  <si>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</si>
  <si>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</si>
  <si>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</si>
  <si>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</si>
  <si>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</si>
  <si>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</si>
  <si>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</si>
  <si>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</si>
  <si>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</si>
  <si>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</si>
  <si>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</si>
  <si>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</si>
  <si>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</si>
  <si>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</si>
  <si>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</si>
  <si>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</si>
  <si>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</si>
  <si>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</si>
  <si>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</si>
  <si>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</si>
  <si>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</si>
  <si>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</si>
  <si>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</si>
  <si>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</si>
  <si>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</si>
  <si>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</si>
  <si>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</si>
  <si>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</si>
  <si>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</si>
  <si>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</si>
  <si>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</si>
  <si>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</si>
  <si>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</si>
  <si>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</si>
  <si>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</si>
  <si>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</si>
  <si>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</si>
  <si>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</si>
  <si>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</si>
  <si>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</si>
  <si>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</si>
  <si>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</si>
  <si>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</si>
  <si>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</si>
  <si>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</si>
  <si>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</si>
  <si>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</si>
  <si>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</si>
  <si>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</si>
  <si>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</si>
  <si>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</si>
  <si>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</si>
  <si>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</si>
  <si>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</si>
  <si>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</si>
  <si>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</si>
  <si>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</si>
  <si>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</si>
  <si>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</si>
  <si>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</si>
  <si>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</si>
  <si>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</si>
  <si>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</si>
  <si>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</si>
  <si>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</si>
  <si>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</si>
  <si>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</si>
  <si>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</si>
  <si>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</si>
  <si>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</si>
  <si>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</si>
  <si>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</si>
  <si>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</si>
  <si>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</si>
  <si>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</si>
  <si>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</si>
  <si>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</si>
  <si>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</si>
  <si>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</si>
  <si>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</si>
  <si>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</si>
  <si>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</si>
  <si>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</si>
  <si>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</si>
  <si>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</si>
  <si>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</si>
  <si>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</si>
  <si>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</si>
  <si>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</si>
  <si>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</si>
  <si>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</si>
  <si>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</si>
  <si>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</si>
  <si>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</si>
  <si>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</si>
  <si>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</si>
  <si>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</si>
  <si>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</si>
  <si>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</si>
  <si>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</si>
  <si>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</si>
  <si>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</si>
  <si>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</si>
  <si>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</si>
  <si>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</si>
  <si>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</si>
  <si>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</si>
  <si>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</si>
  <si>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</si>
  <si>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</si>
  <si>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</si>
  <si>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</si>
  <si>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</si>
  <si>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</si>
  <si>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</si>
  <si>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</si>
  <si>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</si>
  <si>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</si>
  <si>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</si>
  <si>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</si>
  <si>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</si>
  <si>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</si>
  <si>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</si>
  <si>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</si>
  <si>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</si>
  <si>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</si>
  <si>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</si>
  <si>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</si>
  <si>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</si>
  <si>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</si>
  <si>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</si>
  <si>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</si>
  <si>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</si>
  <si>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</si>
  <si>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</si>
  <si>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</si>
  <si>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</si>
  <si>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</si>
  <si>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</si>
  <si>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</si>
  <si>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</si>
  <si>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</si>
  <si>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</si>
  <si>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</si>
  <si>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</si>
  <si>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</si>
  <si>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</si>
  <si>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</si>
  <si>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</si>
  <si>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</si>
  <si>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</si>
  <si>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</si>
  <si>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</si>
  <si>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</si>
  <si>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</si>
  <si>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</si>
  <si>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</si>
  <si>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</si>
  <si>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</si>
  <si>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</si>
  <si>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</si>
  <si>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</si>
  <si>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</si>
  <si>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</si>
  <si>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</si>
  <si>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</si>
  <si>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</si>
  <si>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</si>
  <si>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</si>
  <si>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</si>
  <si>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</si>
  <si>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</si>
  <si>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</si>
  <si>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</si>
  <si>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</si>
  <si>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</si>
  <si>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</si>
  <si>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</si>
  <si>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</si>
  <si>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</si>
  <si>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</si>
  <si>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</si>
  <si>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</si>
  <si>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</si>
  <si>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</si>
  <si>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</si>
  <si>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</si>
  <si>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</si>
  <si>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</si>
  <si>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</si>
  <si>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</si>
  <si>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</si>
  <si>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</si>
  <si>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</si>
  <si>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</si>
  <si>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</si>
  <si>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</si>
  <si>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</si>
  <si>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</si>
  <si>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</si>
  <si>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</si>
  <si>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</si>
  <si>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</si>
  <si>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</si>
  <si>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</si>
  <si>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</si>
  <si>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</si>
  <si>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</si>
  <si>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</si>
  <si>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</si>
  <si>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</si>
  <si>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</si>
  <si>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</si>
  <si>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</si>
  <si>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</si>
  <si>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</si>
  <si>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</si>
  <si>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</si>
  <si>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</si>
  <si>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</si>
  <si>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</si>
  <si>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</si>
  <si>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</si>
  <si>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</si>
  <si>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</si>
  <si>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</si>
  <si>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</si>
  <si>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</si>
  <si>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</si>
  <si>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</si>
  <si>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</si>
  <si>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</si>
  <si>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</si>
  <si>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</si>
  <si>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</si>
  <si>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</si>
  <si>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</si>
  <si>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</si>
  <si>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</si>
  <si>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</si>
  <si>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</si>
  <si>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</si>
  <si>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</si>
  <si>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</si>
  <si>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</si>
  <si>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</si>
  <si>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</si>
  <si>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</si>
  <si>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</si>
  <si>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</si>
  <si>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</si>
  <si>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</si>
  <si>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</si>
  <si>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</si>
  <si>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</si>
  <si>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</si>
  <si>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</si>
  <si>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</si>
  <si>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</si>
  <si>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</si>
  <si>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</si>
  <si>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</si>
  <si>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</si>
  <si>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</si>
  <si>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</si>
  <si>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</si>
  <si>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</si>
  <si>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</si>
  <si>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</si>
  <si>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</si>
  <si>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</si>
  <si>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</si>
  <si>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</si>
  <si>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</si>
  <si>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</si>
  <si>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</si>
  <si>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</si>
  <si>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</si>
  <si>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</si>
  <si>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</si>
  <si>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</si>
  <si>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</si>
  <si>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</si>
  <si>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</si>
  <si>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</si>
  <si>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</si>
  <si>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</si>
  <si>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</si>
  <si>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</si>
  <si>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</si>
  <si>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</si>
  <si>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</si>
  <si>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</si>
  <si>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</si>
  <si>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</si>
  <si>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</si>
  <si>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</si>
  <si>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</si>
  <si>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</si>
  <si>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</si>
  <si>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</si>
  <si>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</si>
  <si>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</si>
  <si>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</si>
  <si>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</si>
  <si>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</si>
  <si>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</si>
  <si>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</si>
  <si>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</si>
  <si>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</si>
  <si>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</si>
  <si>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</si>
  <si>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</si>
  <si>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</si>
  <si>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</si>
  <si>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</si>
  <si>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</si>
  <si>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</si>
  <si>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</si>
  <si>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</si>
  <si>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</si>
  <si>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</si>
  <si>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</si>
  <si>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</si>
  <si>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</si>
  <si>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</si>
  <si>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</si>
  <si>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</si>
  <si>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</si>
  <si>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</si>
  <si>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</si>
  <si>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</si>
  <si>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</si>
  <si>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</si>
  <si>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</si>
  <si>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</si>
  <si>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</si>
  <si>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</si>
  <si>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</si>
  <si>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</si>
  <si>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</si>
  <si>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</si>
  <si>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</si>
  <si>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</si>
  <si>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</si>
  <si>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</si>
  <si>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</si>
  <si>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</si>
  <si>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</si>
  <si>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</si>
  <si>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</si>
  <si>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</si>
  <si>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</si>
  <si>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</si>
  <si>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</si>
  <si>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</si>
  <si>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</si>
  <si>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</si>
  <si>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</si>
  <si>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</si>
  <si>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</si>
  <si>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</si>
  <si>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</si>
  <si>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</si>
  <si>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</si>
  <si>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</si>
  <si>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</si>
  <si>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</si>
  <si>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</si>
  <si>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</si>
  <si>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</si>
  <si>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</si>
  <si>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</si>
  <si>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</si>
  <si>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</si>
  <si>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</si>
  <si>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</si>
  <si>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</si>
  <si>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</si>
  <si>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</si>
  <si>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</si>
  <si>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</si>
  <si>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</si>
  <si>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</si>
  <si>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</si>
  <si>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</si>
  <si>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</si>
  <si>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</si>
  <si>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</si>
  <si>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</si>
  <si>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</si>
  <si>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</si>
  <si>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</si>
  <si>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</si>
  <si>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</si>
  <si>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</si>
  <si>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</si>
  <si>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</si>
  <si>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</si>
  <si>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</si>
  <si>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</si>
  <si>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</si>
  <si>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</si>
  <si>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</si>
  <si>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</si>
  <si>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</si>
  <si>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</si>
  <si>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</si>
  <si>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</si>
  <si>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</si>
  <si>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</si>
  <si>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</si>
  <si>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</si>
  <si>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</si>
  <si>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</si>
  <si>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</si>
  <si>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</si>
  <si>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</si>
  <si>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</si>
  <si>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</si>
  <si>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</si>
  <si>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</si>
  <si>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</si>
  <si>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</si>
  <si>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</si>
  <si>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</si>
  <si>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</si>
  <si>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</si>
  <si>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</si>
  <si>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</si>
  <si>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</si>
  <si>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</si>
  <si>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</si>
  <si>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</si>
  <si>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</si>
  <si>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</si>
  <si>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</si>
  <si>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</si>
  <si>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</si>
  <si>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</si>
  <si>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</si>
  <si>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</si>
  <si>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</si>
  <si>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</si>
  <si>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</si>
  <si>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</si>
  <si>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</si>
  <si>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</si>
  <si>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</si>
  <si>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</si>
  <si>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</si>
  <si>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</si>
  <si>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</si>
  <si>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</si>
  <si>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</si>
  <si>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</si>
  <si>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</si>
  <si>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</si>
  <si>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</si>
  <si>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</si>
  <si>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</si>
  <si>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</si>
  <si>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</si>
  <si>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</si>
  <si>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</si>
  <si>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</si>
  <si>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</si>
  <si>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</si>
  <si>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</si>
  <si>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</si>
  <si>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</si>
  <si>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</si>
  <si>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</si>
  <si>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</si>
  <si>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</si>
  <si>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</si>
  <si>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</si>
  <si>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</si>
  <si>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</si>
  <si>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</si>
  <si>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</si>
  <si>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</si>
  <si>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</si>
  <si>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</si>
  <si>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</si>
  <si>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</si>
  <si>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</si>
  <si>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</si>
  <si>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</si>
  <si>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</si>
  <si>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</si>
  <si>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</si>
  <si>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</si>
  <si>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</si>
  <si>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</si>
  <si>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</si>
  <si>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</si>
  <si>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</si>
  <si>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</si>
  <si>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</si>
  <si>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</si>
  <si>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</si>
  <si>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</si>
  <si>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</si>
  <si>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</si>
  <si>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</si>
  <si>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</si>
  <si>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</si>
  <si>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</si>
  <si>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</si>
  <si>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</si>
  <si>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</si>
  <si>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</si>
  <si>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</si>
  <si>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</si>
  <si>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</si>
  <si>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</si>
  <si>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</si>
  <si>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</si>
  <si>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</si>
  <si>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</si>
  <si>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</si>
  <si>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</si>
  <si>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</si>
  <si>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</si>
  <si>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</si>
  <si>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</si>
  <si>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</si>
  <si>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</si>
  <si>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</si>
  <si>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</si>
  <si>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</si>
  <si>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</si>
  <si>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</si>
  <si>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</si>
  <si>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</si>
  <si>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</si>
  <si>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</si>
  <si>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</si>
  <si>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</si>
  <si>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</si>
  <si>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</si>
  <si>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</si>
  <si>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</si>
  <si>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</si>
  <si>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</si>
  <si>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</si>
  <si>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</si>
  <si>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</si>
  <si>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</si>
  <si>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</si>
  <si>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</si>
  <si>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</si>
  <si>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</si>
  <si>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</si>
  <si>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</si>
  <si>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</si>
  <si>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</si>
  <si>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</si>
  <si>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</si>
  <si>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</si>
  <si>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</si>
  <si>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</si>
  <si>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</si>
  <si>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</si>
  <si>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</si>
  <si>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</si>
  <si>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</si>
  <si>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</si>
  <si>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</si>
  <si>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</si>
  <si>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</si>
  <si>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</si>
  <si>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</si>
  <si>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</si>
  <si>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</si>
  <si>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</si>
  <si>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</si>
  <si>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</si>
  <si>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</si>
  <si>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</si>
  <si>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</si>
  <si>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</si>
  <si>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</si>
  <si>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</si>
  <si>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</si>
  <si>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</si>
  <si>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</si>
  <si>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</si>
  <si>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</si>
  <si>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</si>
  <si>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</si>
  <si>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</si>
  <si>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</si>
  <si>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</si>
  <si>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</si>
  <si>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</si>
  <si>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</si>
  <si>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</si>
  <si>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</si>
  <si>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</si>
  <si>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</si>
  <si>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</si>
  <si>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</si>
  <si>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</si>
  <si>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</si>
  <si>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</si>
  <si>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</si>
  <si>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</si>
  <si>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</si>
  <si>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</si>
  <si>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</si>
  <si>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</si>
  <si>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</si>
  <si>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</si>
  <si>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</si>
  <si>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</si>
  <si>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</si>
  <si>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</si>
  <si>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</si>
  <si>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</si>
  <si>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</si>
  <si>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</si>
  <si>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</si>
  <si>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</si>
  <si>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</si>
  <si>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</si>
  <si>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</si>
  <si>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</si>
  <si>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</si>
  <si>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</si>
  <si>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</si>
  <si>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</si>
  <si>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</si>
  <si>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</si>
  <si>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</si>
  <si>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</si>
  <si>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</si>
  <si>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</si>
  <si>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</si>
  <si>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</si>
  <si>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</si>
  <si>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</si>
  <si>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</si>
  <si>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</si>
  <si>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</si>
  <si>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</si>
  <si>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</si>
  <si>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</si>
  <si>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</si>
  <si>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</si>
  <si>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</si>
  <si>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</si>
  <si>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</si>
  <si>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</si>
  <si>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</si>
  <si>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</si>
  <si>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</si>
  <si>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</si>
  <si>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</si>
  <si>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</si>
  <si>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</si>
  <si>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</si>
  <si>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</si>
  <si>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</si>
  <si>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</si>
  <si>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</si>
  <si>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</si>
  <si>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</si>
  <si>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</si>
  <si>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</si>
  <si>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</si>
  <si>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</si>
  <si>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</si>
  <si>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</si>
  <si>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</si>
  <si>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</si>
  <si>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</si>
  <si>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</si>
  <si>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</si>
  <si>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</si>
  <si>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</si>
  <si>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</si>
  <si>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</si>
  <si>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</si>
  <si>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</si>
  <si>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</si>
  <si>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</si>
  <si>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</si>
  <si>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</si>
  <si>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</si>
  <si>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</si>
  <si>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</si>
  <si>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</si>
  <si>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</si>
  <si>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</si>
  <si>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</si>
  <si>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</si>
  <si>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</si>
  <si>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</si>
  <si>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</si>
  <si>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</si>
  <si>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</si>
  <si>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</si>
  <si>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</si>
  <si>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</si>
  <si>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</si>
  <si>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</si>
  <si>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</si>
  <si>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</si>
  <si>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</si>
  <si>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</si>
  <si>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</si>
  <si>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</si>
  <si>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</si>
  <si>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</si>
  <si>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</si>
  <si>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</si>
  <si>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</si>
  <si>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</si>
  <si>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</si>
  <si>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</si>
  <si>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</si>
  <si>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</si>
  <si>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</si>
  <si>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</si>
  <si>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</si>
  <si>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</si>
  <si>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</si>
  <si>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</si>
  <si>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</si>
  <si>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</si>
  <si>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</si>
  <si>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</si>
  <si>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</si>
  <si>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</si>
  <si>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</si>
  <si>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</si>
  <si>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</si>
  <si>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</si>
  <si>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</si>
  <si>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</si>
  <si>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</si>
  <si>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</si>
  <si>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</si>
  <si>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</si>
  <si>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</si>
  <si>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</si>
  <si>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</si>
  <si>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</si>
  <si>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</si>
  <si>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</si>
  <si>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</si>
  <si>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</si>
  <si>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</si>
  <si>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</si>
  <si>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</si>
  <si>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</si>
  <si>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</si>
  <si>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</si>
  <si>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</si>
  <si>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</si>
  <si>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</si>
  <si>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</si>
  <si>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</si>
  <si>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</si>
  <si>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</si>
  <si>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</si>
  <si>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</si>
  <si>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</si>
  <si>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</si>
  <si>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</si>
  <si>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</si>
  <si>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</si>
  <si>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</si>
  <si>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</si>
  <si>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</si>
  <si>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</si>
  <si>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</si>
  <si>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</si>
  <si>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</si>
  <si>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</si>
  <si>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</si>
  <si>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</si>
  <si>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</si>
  <si>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</si>
  <si>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</si>
  <si>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</si>
  <si>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</si>
  <si>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</si>
  <si>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</si>
  <si>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</si>
  <si>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</si>
  <si>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</si>
  <si>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</si>
  <si>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</si>
  <si>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</si>
  <si>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</si>
  <si>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</si>
  <si>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</si>
  <si>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</si>
  <si>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</si>
  <si>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</si>
  <si>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</si>
  <si>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</si>
  <si>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</si>
  <si>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</si>
  <si>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</si>
  <si>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</si>
  <si>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</si>
  <si>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</si>
  <si>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</si>
  <si>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</si>
  <si>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</si>
  <si>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</si>
  <si>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</si>
  <si>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</si>
  <si>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</si>
  <si>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</si>
  <si>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</si>
  <si>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</si>
  <si>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</si>
  <si>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</si>
  <si>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</si>
  <si>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</si>
  <si>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</si>
  <si>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</si>
  <si>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</si>
  <si>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</si>
  <si>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</si>
  <si>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</si>
  <si>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</si>
  <si>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</si>
  <si>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</si>
  <si>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</si>
  <si>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</si>
  <si>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</si>
  <si>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</si>
  <si>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</si>
  <si>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</si>
  <si>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</si>
  <si>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</si>
  <si>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</si>
  <si>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</si>
  <si>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</si>
  <si>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</si>
  <si>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</si>
  <si>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</si>
  <si>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</si>
  <si>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</si>
  <si>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</si>
  <si>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</si>
  <si>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</si>
  <si>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</si>
  <si>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</si>
  <si>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</si>
  <si>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</si>
  <si>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</si>
  <si>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</si>
  <si>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</si>
  <si>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</si>
  <si>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</si>
  <si>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</si>
  <si>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</si>
  <si>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</si>
  <si>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</si>
  <si>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</si>
  <si>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</si>
  <si>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</si>
  <si>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</si>
  <si>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</si>
  <si>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</si>
  <si>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</si>
  <si>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</si>
  <si>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</si>
  <si>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</si>
  <si>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</si>
  <si>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</si>
  <si>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</si>
  <si>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</si>
  <si>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</si>
  <si>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</si>
  <si>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</si>
  <si>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</si>
  <si>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</si>
  <si>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</si>
  <si>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</si>
  <si>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</si>
  <si>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</si>
  <si>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</si>
  <si>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</si>
  <si>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</si>
  <si>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</si>
  <si>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</si>
  <si>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</si>
  <si>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</si>
  <si>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</si>
  <si>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</si>
  <si>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</si>
  <si>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</si>
  <si>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</si>
  <si>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</si>
  <si>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</si>
  <si>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</si>
  <si>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</si>
  <si>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</si>
  <si>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</si>
  <si>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</si>
  <si>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</si>
  <si>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</si>
  <si>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</si>
  <si>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</si>
  <si>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</si>
  <si>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</si>
  <si>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</si>
  <si>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</si>
  <si>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</si>
  <si>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</si>
  <si>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</si>
  <si>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</si>
  <si>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</si>
  <si>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</si>
  <si>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</si>
  <si>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</si>
  <si>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</si>
  <si>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</si>
  <si>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</si>
  <si>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</si>
  <si>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</si>
  <si>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</si>
  <si>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</si>
  <si>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</si>
  <si>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</si>
  <si>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</si>
  <si>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</si>
  <si>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</si>
  <si>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</si>
  <si>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</si>
  <si>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</si>
  <si>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</si>
  <si>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</si>
  <si>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</si>
  <si>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</si>
  <si>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</si>
  <si>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</si>
  <si>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</si>
  <si>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</si>
  <si>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</si>
  <si>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</si>
  <si>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</si>
  <si>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</si>
  <si>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</si>
  <si>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</si>
  <si>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</si>
  <si>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</si>
  <si>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</si>
  <si>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</si>
  <si>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</si>
  <si>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</si>
  <si>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</si>
  <si>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</si>
  <si>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</si>
  <si>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</si>
  <si>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</si>
  <si>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</si>
  <si>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</si>
  <si>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</si>
  <si>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</si>
  <si>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</si>
  <si>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</si>
  <si>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</si>
  <si>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</si>
  <si>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</si>
  <si>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</si>
  <si>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</si>
  <si>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</si>
  <si>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</si>
  <si>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</si>
  <si>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</si>
  <si>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</si>
  <si>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</si>
  <si>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</si>
  <si>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</si>
  <si>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</si>
  <si>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</si>
  <si>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</si>
  <si>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</si>
  <si>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</si>
  <si>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</si>
  <si>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</si>
  <si>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</si>
  <si>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</si>
  <si>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</si>
  <si>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</si>
  <si>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</si>
  <si>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</si>
  <si>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</si>
  <si>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</si>
  <si>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</si>
  <si>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</si>
  <si>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</si>
  <si>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</si>
  <si>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</si>
  <si>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</si>
  <si>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</si>
  <si>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</si>
  <si>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</si>
  <si>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</si>
  <si>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</si>
  <si>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</si>
  <si>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</si>
  <si>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</si>
  <si>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</si>
  <si>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</si>
  <si>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</si>
  <si>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</si>
  <si>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</si>
  <si>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</si>
  <si>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</si>
  <si>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</si>
  <si>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</si>
  <si>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</si>
  <si>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</si>
  <si>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</si>
  <si>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</si>
  <si>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</si>
  <si>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</si>
  <si>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</si>
  <si>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</si>
  <si>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</si>
  <si>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</si>
  <si>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</si>
  <si>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</si>
  <si>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</si>
  <si>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</si>
  <si>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</si>
  <si>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</si>
  <si>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</si>
  <si>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</si>
  <si>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</si>
  <si>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</si>
  <si>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</si>
  <si>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</si>
  <si>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</si>
  <si>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</si>
  <si>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</si>
  <si>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</si>
  <si>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</si>
  <si>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</si>
  <si>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</si>
  <si>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</si>
  <si>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</si>
  <si>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</si>
  <si>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</si>
  <si>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</si>
  <si>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</si>
  <si>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</si>
  <si>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</si>
  <si>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</si>
  <si>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</si>
  <si>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</si>
  <si>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</si>
  <si>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</si>
  <si>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</si>
  <si>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</si>
  <si>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</si>
  <si>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</si>
  <si>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</si>
  <si>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</si>
  <si>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</si>
  <si>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</si>
  <si>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</si>
  <si>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</si>
  <si>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</si>
  <si>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</si>
  <si>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</si>
  <si>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</si>
  <si>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</si>
  <si>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</si>
  <si>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</si>
  <si>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</si>
  <si>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</si>
  <si>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</si>
  <si>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</si>
  <si>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</si>
  <si>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</si>
  <si>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</si>
  <si>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</si>
  <si>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</si>
  <si>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</si>
  <si>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</si>
  <si>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</si>
  <si>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</si>
  <si>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</si>
  <si>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</si>
  <si>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</si>
  <si>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</si>
  <si>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</si>
  <si>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</si>
  <si>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</si>
  <si>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</si>
  <si>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</si>
  <si>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</si>
  <si>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</si>
  <si>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</si>
  <si>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</si>
  <si>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</si>
  <si>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</si>
  <si>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</si>
  <si>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</si>
  <si>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</si>
  <si>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</si>
  <si>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</si>
  <si>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</si>
  <si>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</si>
  <si>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</si>
  <si>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</si>
  <si>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</si>
  <si>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</si>
  <si>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</si>
  <si>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</si>
  <si>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</si>
  <si>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</si>
  <si>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</si>
  <si>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</si>
  <si>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</si>
  <si>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</si>
  <si>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</si>
  <si>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</si>
  <si>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</si>
  <si>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</si>
  <si>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</si>
  <si>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</si>
  <si>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</si>
  <si>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</si>
  <si>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</si>
  <si>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</si>
  <si>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</si>
  <si>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</si>
  <si>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</si>
  <si>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</si>
  <si>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</si>
  <si>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</si>
  <si>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</si>
  <si>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</si>
  <si>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</si>
  <si>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</si>
  <si>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</si>
  <si>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</si>
  <si>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</si>
  <si>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</si>
  <si>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</si>
  <si>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</si>
  <si>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</si>
  <si>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</si>
  <si>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</si>
  <si>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</si>
  <si>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</si>
  <si>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</si>
  <si>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</si>
  <si>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</si>
  <si>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</si>
  <si>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</si>
  <si>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</si>
  <si>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</si>
  <si>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</si>
  <si>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</si>
  <si>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</si>
  <si>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</si>
  <si>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</si>
  <si>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</si>
  <si>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</si>
  <si>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</si>
  <si>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</si>
  <si>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</si>
  <si>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</si>
  <si>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</si>
  <si>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</si>
  <si>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</si>
  <si>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</si>
  <si>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</si>
  <si>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</si>
  <si>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</si>
  <si>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</si>
  <si>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</si>
  <si>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</si>
  <si>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</si>
  <si>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</si>
  <si>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</si>
  <si>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</si>
  <si>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</si>
  <si>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</si>
  <si>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</si>
  <si>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</si>
  <si>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</si>
  <si>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</si>
  <si>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</si>
  <si>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</si>
  <si>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</si>
  <si>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</si>
  <si>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</si>
  <si>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</si>
  <si>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</si>
  <si>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</si>
  <si>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</si>
  <si>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</si>
  <si>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</si>
  <si>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</si>
  <si>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</si>
  <si>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</si>
  <si>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</si>
  <si>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</si>
  <si>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</si>
  <si>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</si>
  <si>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</si>
  <si>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</si>
  <si>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</si>
  <si>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</si>
  <si>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</si>
  <si>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</si>
  <si>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</si>
  <si>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</si>
  <si>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</si>
  <si>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</si>
  <si>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</si>
  <si>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</si>
  <si>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</si>
  <si>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</si>
  <si>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</si>
  <si>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</si>
  <si>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</si>
  <si>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</si>
  <si>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</si>
  <si>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</si>
  <si>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</si>
  <si>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</si>
  <si>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</si>
  <si>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</si>
  <si>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</si>
  <si>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</si>
  <si>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</si>
  <si>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</si>
  <si>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</si>
  <si>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</si>
  <si>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</si>
  <si>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</si>
  <si>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</si>
  <si>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</si>
  <si>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</si>
  <si>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</si>
  <si>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</si>
  <si>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</si>
  <si>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</si>
  <si>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</si>
  <si>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</si>
  <si>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</si>
  <si>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</si>
  <si>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</si>
  <si>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</si>
  <si>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</si>
  <si>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</si>
  <si>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</si>
  <si>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</si>
  <si>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</si>
  <si>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</si>
  <si>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</si>
  <si>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</si>
  <si>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</si>
  <si>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</si>
  <si>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</si>
  <si>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</si>
  <si>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</si>
  <si>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</si>
  <si>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</si>
  <si>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</si>
  <si>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</si>
  <si>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</si>
  <si>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</si>
  <si>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</si>
  <si>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</si>
  <si>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</si>
  <si>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</si>
  <si>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</si>
  <si>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</si>
  <si>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</si>
  <si>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</si>
  <si>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</si>
  <si>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</si>
  <si>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</si>
  <si>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</si>
  <si>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</si>
  <si>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</si>
  <si>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</si>
  <si>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</si>
  <si>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</si>
  <si>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</si>
  <si>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</si>
  <si>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</si>
  <si>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</si>
  <si>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</si>
  <si>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</si>
  <si>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</si>
  <si>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</si>
  <si>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</si>
  <si>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</si>
  <si>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</si>
  <si>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</si>
  <si>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</si>
  <si>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</si>
  <si>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</si>
  <si>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</si>
  <si>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</si>
  <si>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</si>
  <si>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</si>
  <si>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</si>
  <si>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</si>
  <si>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</si>
  <si>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</si>
  <si>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</si>
  <si>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</si>
  <si>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</si>
  <si>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</si>
  <si>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</si>
  <si>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</si>
  <si>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</si>
  <si>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</si>
  <si>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</si>
  <si>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</si>
  <si>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</si>
  <si>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</si>
  <si>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</si>
  <si>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</si>
  <si>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</si>
  <si>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</si>
  <si>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</si>
  <si>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</si>
  <si>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</si>
  <si>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</si>
  <si>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</si>
  <si>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</si>
  <si>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</si>
  <si>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</si>
  <si>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</si>
  <si>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</si>
  <si>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</si>
  <si>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</si>
  <si>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</si>
  <si>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</si>
  <si>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</si>
  <si>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</si>
  <si>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</si>
  <si>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</si>
  <si>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</si>
  <si>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</si>
  <si>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</si>
  <si>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</si>
  <si>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</si>
  <si>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</si>
  <si>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</si>
  <si>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</si>
  <si>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</si>
  <si>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</si>
  <si>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</si>
  <si>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</si>
  <si>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</si>
  <si>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</si>
  <si>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</si>
  <si>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</si>
  <si>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</si>
  <si>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</si>
  <si>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</si>
  <si>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</si>
  <si>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</si>
  <si>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</si>
  <si>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</si>
  <si>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</si>
  <si>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</si>
  <si>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</si>
  <si>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</si>
  <si>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</si>
  <si>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</si>
  <si>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</si>
  <si>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</si>
  <si>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</si>
  <si>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</si>
  <si>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</si>
  <si>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</si>
  <si>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</si>
  <si>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</si>
  <si>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</si>
  <si>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</si>
  <si>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</si>
  <si>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</si>
  <si>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</si>
  <si>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</si>
  <si>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</si>
  <si>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</si>
  <si>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</si>
  <si>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</si>
  <si>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</si>
  <si>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</si>
  <si>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</si>
  <si>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</si>
  <si>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</si>
  <si>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</si>
  <si>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</si>
  <si>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</si>
  <si>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</si>
  <si>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</si>
  <si>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</si>
  <si>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</si>
  <si>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</si>
  <si>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</si>
  <si>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</si>
  <si>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</si>
  <si>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</si>
  <si>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</si>
  <si>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</si>
  <si>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</si>
  <si>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</si>
  <si>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</si>
  <si>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</si>
  <si>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</si>
  <si>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</si>
  <si>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</si>
  <si>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</si>
  <si>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</si>
  <si>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</si>
  <si>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</si>
  <si>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</si>
  <si>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</si>
  <si>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</si>
  <si>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</si>
  <si>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</si>
  <si>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</si>
  <si>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</si>
  <si>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</si>
  <si>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</si>
  <si>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</si>
  <si>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</si>
  <si>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</si>
  <si>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</si>
  <si>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</si>
  <si>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</si>
  <si>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</si>
  <si>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</si>
  <si>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</si>
  <si>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</si>
  <si>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</si>
  <si>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</si>
  <si>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</si>
  <si>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</si>
  <si>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</si>
  <si>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</si>
  <si>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</si>
  <si>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</si>
  <si>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</si>
  <si>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</si>
  <si>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</si>
  <si>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</si>
  <si>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</si>
  <si>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</si>
  <si>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</si>
  <si>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</si>
  <si>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</si>
  <si>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</si>
  <si>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</si>
  <si>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</si>
  <si>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</si>
  <si>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</si>
  <si>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</si>
  <si>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</si>
  <si>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</si>
  <si>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</si>
  <si>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</si>
  <si>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</si>
  <si>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</si>
  <si>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</si>
  <si>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</si>
  <si>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</si>
  <si>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</si>
  <si>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</si>
  <si>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</si>
  <si>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</si>
  <si>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</si>
  <si>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</si>
  <si>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</si>
  <si>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</si>
  <si>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</si>
  <si>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</si>
  <si>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</si>
  <si>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</si>
  <si>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</si>
  <si>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</si>
  <si>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</si>
  <si>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</si>
  <si>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</si>
  <si>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</si>
  <si>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</si>
  <si>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</si>
  <si>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</si>
  <si>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</si>
  <si>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</si>
  <si>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</si>
  <si>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</si>
  <si>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</si>
  <si>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</si>
  <si>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</si>
  <si>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</si>
  <si>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</si>
  <si>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</si>
  <si>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</si>
  <si>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</si>
  <si>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</si>
  <si>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</si>
  <si>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</si>
  <si>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</si>
  <si>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</si>
  <si>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</si>
  <si>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</si>
  <si>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</si>
  <si>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</si>
  <si>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</si>
  <si>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</si>
  <si>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</si>
  <si>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</si>
  <si>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</si>
  <si>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</si>
  <si>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</si>
  <si>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</si>
  <si>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</si>
  <si>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</si>
  <si>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</si>
  <si>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</si>
  <si>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</si>
  <si>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</si>
  <si>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</si>
  <si>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</si>
  <si>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</si>
  <si>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</si>
  <si>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</si>
  <si>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</si>
  <si>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</si>
  <si>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</si>
  <si>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</si>
  <si>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</si>
  <si>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</si>
  <si>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</si>
  <si>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</si>
  <si>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</si>
  <si>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</si>
  <si>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</si>
  <si>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</si>
  <si>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</si>
  <si>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</si>
  <si>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</si>
  <si>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</si>
  <si>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</si>
  <si>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</si>
  <si>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</si>
  <si>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</si>
  <si>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</si>
  <si>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</si>
  <si>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</si>
  <si>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</si>
  <si>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</si>
  <si>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</si>
  <si>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</si>
  <si>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</si>
  <si>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</si>
  <si>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</si>
  <si>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</si>
  <si>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</si>
  <si>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</si>
  <si>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</si>
  <si>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</si>
  <si>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</si>
  <si>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</si>
  <si>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</si>
  <si>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</si>
  <si>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</si>
  <si>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</si>
  <si>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</si>
  <si>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</si>
  <si>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</si>
  <si>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</si>
  <si>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</si>
  <si>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</si>
  <si>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</si>
  <si>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</si>
  <si>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</si>
  <si>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</si>
  <si>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</si>
  <si>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</si>
  <si>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</si>
  <si>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</si>
  <si>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</si>
  <si>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</si>
  <si>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</si>
  <si>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</si>
  <si>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</si>
  <si>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</si>
  <si>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</si>
  <si>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</si>
  <si>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</si>
  <si>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</si>
  <si>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</si>
  <si>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</si>
  <si>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</si>
  <si>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</si>
  <si>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</si>
  <si>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</si>
  <si>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</si>
  <si>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</si>
  <si>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</si>
  <si>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</si>
  <si>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</si>
  <si>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</si>
  <si>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</si>
  <si>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</si>
  <si>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</si>
  <si>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</si>
  <si>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</si>
  <si>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</si>
  <si>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</si>
  <si>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</si>
  <si>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</si>
  <si>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</si>
  <si>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</si>
  <si>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</si>
  <si>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</si>
  <si>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</si>
  <si>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</si>
  <si>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</si>
  <si>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</si>
  <si>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</si>
  <si>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</si>
  <si>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</si>
  <si>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</si>
  <si>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</si>
  <si>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</si>
  <si>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</si>
  <si>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</si>
  <si>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</si>
  <si>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</si>
  <si>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</si>
  <si>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</si>
  <si>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</si>
  <si>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</si>
  <si>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</si>
  <si>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</si>
  <si>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</si>
  <si>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</si>
  <si>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</si>
  <si>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</si>
  <si>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</si>
  <si>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</si>
  <si>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</si>
  <si>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</si>
  <si>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</si>
  <si>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</si>
  <si>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</si>
  <si>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</si>
  <si>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</si>
  <si>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</si>
  <si>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</si>
  <si>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</si>
  <si>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</si>
  <si>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</si>
  <si>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</si>
  <si>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</si>
  <si>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</si>
  <si>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</si>
  <si>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</si>
  <si>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</si>
  <si>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</si>
  <si>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</si>
  <si>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</si>
  <si>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</si>
  <si>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</si>
  <si>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</si>
  <si>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</si>
  <si>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</si>
  <si>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</si>
  <si>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</si>
  <si>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</si>
  <si>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</si>
  <si>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</si>
  <si>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</si>
  <si>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</si>
  <si>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</si>
  <si>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</si>
  <si>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</si>
  <si>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</si>
  <si>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</si>
  <si>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</si>
  <si>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</si>
  <si>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</si>
  <si>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</si>
  <si>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</si>
  <si>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</si>
  <si>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</si>
  <si>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</si>
  <si>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</si>
  <si>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</si>
  <si>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</si>
  <si>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</si>
  <si>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</si>
  <si>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</si>
  <si>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</si>
  <si>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</si>
  <si>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</si>
  <si>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</si>
  <si>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</si>
  <si>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</si>
  <si>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</si>
  <si>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</si>
  <si>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</si>
  <si>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</si>
  <si>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</si>
  <si>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</si>
  <si>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</si>
  <si>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</si>
  <si>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</si>
  <si>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</si>
  <si>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</si>
  <si>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</si>
  <si>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</si>
  <si>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</si>
  <si>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</si>
  <si>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</si>
  <si>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</si>
  <si>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</si>
  <si>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</si>
  <si>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</si>
  <si>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</si>
  <si>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</si>
  <si>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</si>
  <si>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</si>
  <si>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</si>
  <si>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</si>
  <si>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</si>
  <si>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</si>
  <si>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</si>
  <si>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</si>
  <si>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</si>
  <si>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</si>
  <si>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</si>
  <si>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</si>
  <si>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</si>
  <si>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</si>
  <si>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</si>
  <si>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</si>
  <si>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</si>
  <si>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</si>
  <si>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</si>
  <si>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</si>
  <si>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</si>
  <si>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</si>
  <si>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</si>
  <si>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</si>
  <si>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</si>
  <si>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</si>
  <si>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</si>
  <si>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</si>
  <si>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</si>
  <si>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</si>
  <si>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</si>
  <si>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</si>
  <si>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</si>
  <si>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</si>
  <si>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</si>
  <si>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</si>
  <si>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</si>
  <si>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</si>
  <si>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</si>
  <si>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</si>
  <si>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</si>
  <si>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</si>
  <si>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</si>
  <si>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</si>
  <si>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</si>
  <si>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</si>
  <si>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</si>
  <si>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</si>
  <si>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</si>
  <si>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</si>
  <si>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</si>
  <si>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</si>
  <si>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</si>
  <si>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</si>
  <si>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</si>
  <si>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</si>
  <si>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</si>
  <si>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</si>
  <si>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</si>
  <si>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</si>
  <si>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</si>
  <si>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</si>
  <si>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</si>
  <si>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</si>
  <si>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</si>
  <si>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</si>
  <si>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</si>
  <si>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</si>
  <si>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</si>
  <si>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</si>
  <si>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</si>
  <si>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</si>
  <si>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</si>
  <si>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</si>
  <si>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</si>
  <si>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</si>
  <si>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</si>
  <si>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</si>
  <si>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</si>
  <si>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</si>
  <si>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</si>
  <si>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</si>
  <si>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</si>
  <si>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</si>
  <si>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</si>
  <si>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</si>
  <si>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</si>
  <si>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</si>
  <si>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</si>
  <si>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</si>
  <si>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</si>
  <si>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</si>
  <si>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</si>
  <si>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</si>
  <si>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</si>
  <si>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</si>
  <si>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</si>
  <si>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</si>
  <si>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</si>
  <si>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</si>
  <si>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</si>
  <si>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</si>
  <si>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</si>
  <si>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</si>
  <si>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</si>
  <si>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</si>
  <si>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</si>
  <si>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</si>
  <si>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</si>
  <si>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</si>
  <si>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</si>
  <si>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</si>
  <si>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</si>
  <si>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</si>
  <si>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</si>
  <si>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</si>
  <si>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</si>
  <si>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</si>
  <si>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</si>
  <si>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</si>
  <si>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</si>
  <si>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</si>
  <si>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</si>
  <si>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</si>
  <si>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</si>
  <si>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</si>
  <si>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</si>
  <si>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</si>
  <si>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</si>
  <si>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</si>
  <si>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</si>
  <si>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</si>
  <si>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</si>
  <si>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</si>
  <si>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</si>
  <si>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</si>
  <si>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</si>
  <si>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</si>
  <si>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</si>
  <si>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</si>
  <si>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</si>
  <si>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</si>
  <si>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</si>
  <si>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</si>
  <si>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</si>
  <si>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</si>
  <si>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</si>
  <si>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</si>
  <si>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</si>
  <si>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</si>
  <si>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</si>
  <si>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</si>
  <si>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</si>
  <si>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</si>
  <si>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</si>
  <si>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</si>
  <si>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</si>
  <si>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</si>
  <si>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</si>
  <si>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</si>
  <si>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</si>
  <si>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</si>
  <si>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</si>
  <si>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</si>
  <si>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</si>
  <si>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</si>
  <si>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</si>
  <si>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</si>
  <si>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</si>
  <si>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</si>
  <si>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</si>
  <si>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</si>
  <si>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</si>
  <si>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</si>
  <si>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</si>
  <si>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</si>
  <si>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</si>
  <si>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</si>
  <si>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</si>
  <si>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</si>
  <si>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</si>
  <si>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</si>
  <si>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</si>
  <si>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</si>
  <si>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</si>
  <si>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</si>
  <si>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</si>
  <si>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</si>
  <si>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</si>
  <si>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</si>
  <si>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</si>
  <si>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</si>
  <si>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</si>
  <si>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</si>
  <si>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</si>
  <si>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</si>
  <si>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</si>
  <si>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</si>
  <si>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</si>
  <si>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</si>
  <si>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</si>
  <si>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</si>
  <si>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</si>
  <si>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</si>
  <si>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</si>
  <si>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</si>
  <si>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</si>
  <si>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</si>
  <si>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</si>
  <si>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</si>
  <si>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</si>
  <si>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</si>
  <si>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</si>
  <si>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</si>
  <si>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</si>
  <si>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</si>
  <si>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</si>
  <si>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</si>
  <si>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</si>
  <si>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</si>
  <si>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</si>
  <si>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</si>
  <si>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</si>
  <si>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</si>
  <si>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</si>
  <si>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</si>
  <si>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</si>
  <si>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</si>
  <si>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</si>
  <si>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</si>
  <si>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</si>
  <si>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</si>
  <si>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</si>
  <si>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</si>
  <si>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</si>
  <si>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</si>
  <si>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</si>
  <si>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</si>
  <si>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</si>
  <si>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</si>
  <si>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</si>
  <si>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</si>
  <si>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</si>
  <si>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</si>
  <si>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</si>
  <si>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</si>
  <si>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</si>
  <si>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</si>
  <si>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</si>
  <si>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</si>
  <si>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</si>
  <si>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</si>
  <si>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</si>
  <si>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</si>
  <si>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</si>
  <si>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</si>
  <si>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</si>
  <si>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</si>
  <si>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</si>
  <si>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</si>
  <si>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</si>
  <si>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</si>
  <si>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</si>
  <si>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</si>
  <si>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</si>
  <si>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</si>
  <si>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</si>
  <si>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</si>
  <si>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</si>
  <si>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</si>
  <si>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</si>
  <si>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</si>
  <si>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</si>
  <si>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</si>
  <si>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</si>
  <si>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</si>
  <si>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</si>
  <si>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</si>
  <si>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</si>
  <si>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</si>
  <si>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</si>
  <si>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</si>
  <si>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</si>
  <si>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</si>
  <si>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</si>
  <si>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</si>
  <si>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</si>
  <si>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</si>
  <si>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</si>
  <si>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</si>
  <si>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</si>
  <si>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</si>
  <si>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</si>
  <si>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</si>
  <si>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</si>
  <si>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</si>
  <si>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</si>
  <si>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</si>
  <si>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</si>
  <si>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</si>
  <si>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</si>
  <si>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</si>
  <si>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</si>
  <si>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</si>
  <si>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</si>
  <si>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</si>
  <si>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</si>
  <si>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</si>
  <si>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</si>
  <si>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</si>
  <si>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</si>
  <si>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</si>
  <si>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</si>
  <si>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</si>
  <si>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</si>
  <si>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</si>
  <si>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</si>
  <si>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</si>
  <si>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</si>
  <si>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</si>
  <si>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</si>
  <si>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</si>
  <si>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</si>
  <si>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</si>
  <si>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</si>
  <si>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</si>
  <si>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</si>
  <si>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</si>
  <si>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</si>
  <si>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</si>
  <si>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</si>
  <si>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</si>
  <si>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</si>
  <si>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</si>
  <si>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</si>
  <si>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</si>
  <si>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</si>
  <si>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</si>
  <si>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</si>
  <si>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</si>
  <si>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</si>
  <si>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</si>
  <si>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</si>
  <si>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</si>
  <si>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</si>
  <si>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</si>
  <si>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</si>
  <si>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</si>
  <si>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</si>
  <si>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</si>
  <si>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</si>
  <si>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</si>
  <si>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</si>
  <si>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</si>
  <si>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</si>
  <si>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</si>
  <si>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</si>
  <si>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</si>
  <si>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</si>
  <si>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</si>
  <si>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</si>
  <si>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</si>
  <si>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</si>
  <si>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</si>
  <si>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</si>
  <si>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</si>
  <si>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</si>
  <si>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</si>
  <si>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</si>
  <si>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</si>
  <si>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</si>
  <si>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</si>
  <si>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</si>
  <si>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</si>
  <si>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</si>
  <si>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</si>
  <si>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</si>
  <si>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</si>
  <si>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</si>
  <si>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</si>
  <si>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</si>
  <si>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</si>
  <si>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</si>
  <si>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</si>
  <si>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</si>
  <si>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</si>
  <si>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</si>
  <si>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</si>
  <si>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</si>
  <si>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</si>
  <si>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</si>
  <si>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</si>
  <si>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</si>
  <si>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</si>
  <si>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</si>
  <si>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</si>
  <si>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</si>
  <si>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</si>
  <si>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</si>
  <si>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</si>
  <si>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</si>
  <si>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</si>
  <si>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</si>
  <si>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</si>
  <si>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</si>
  <si>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</si>
  <si>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</si>
  <si>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</si>
  <si>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</si>
  <si>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</si>
  <si>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</si>
  <si>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</si>
  <si>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</si>
  <si>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</si>
  <si>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</si>
  <si>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</si>
  <si>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</si>
  <si>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</si>
  <si>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</si>
  <si>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</si>
  <si>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</si>
  <si>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</si>
  <si>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</si>
  <si>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</si>
  <si>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</si>
  <si>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</si>
  <si>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</si>
  <si>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</si>
  <si>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</si>
  <si>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</si>
  <si>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</si>
  <si>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</si>
  <si>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</si>
  <si>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</si>
  <si>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</si>
  <si>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</si>
  <si>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</si>
  <si>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</si>
  <si>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</si>
  <si>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</si>
  <si>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</si>
  <si>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</si>
  <si>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</si>
  <si>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</si>
  <si>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</si>
  <si>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</si>
  <si>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</si>
  <si>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</si>
  <si>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</si>
  <si>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</si>
  <si>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</si>
  <si>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</si>
  <si>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</si>
  <si>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</si>
  <si>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</si>
  <si>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</si>
  <si>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</si>
  <si>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</si>
  <si>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</si>
  <si>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</si>
  <si>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</si>
  <si>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</si>
  <si>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</si>
  <si>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</si>
  <si>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</si>
  <si>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</si>
  <si>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</si>
  <si>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</si>
  <si>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</si>
  <si>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</si>
  <si>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</si>
  <si>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</si>
  <si>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</si>
  <si>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</si>
  <si>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</si>
  <si>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</si>
  <si>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</si>
  <si>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</si>
  <si>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</si>
  <si>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</si>
  <si>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</si>
  <si>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</si>
  <si>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</si>
  <si>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</si>
  <si>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</si>
  <si>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</si>
  <si>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</si>
  <si>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</si>
  <si>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</si>
  <si>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</si>
  <si>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</si>
  <si>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</si>
  <si>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</si>
  <si>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</si>
  <si>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</si>
  <si>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</si>
  <si>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</si>
  <si>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</si>
  <si>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</si>
  <si>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</si>
  <si>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</si>
  <si>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</si>
  <si>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</si>
  <si>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</si>
  <si>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</si>
  <si>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</si>
  <si>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</si>
  <si>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</si>
  <si>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</si>
  <si>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</si>
  <si>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</si>
  <si>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</si>
  <si>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</si>
  <si>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</si>
  <si>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</si>
  <si>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</si>
  <si>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</si>
  <si>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</si>
  <si>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</si>
  <si>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</si>
  <si>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</si>
  <si>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</si>
  <si>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</si>
  <si>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</si>
  <si>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</si>
  <si>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</si>
  <si>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</si>
  <si>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</si>
  <si>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</si>
  <si>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</si>
  <si>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</si>
  <si>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</si>
  <si>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</si>
  <si>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</si>
  <si>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</si>
  <si>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</si>
  <si>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</si>
  <si>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</si>
  <si>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</si>
  <si>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</si>
  <si>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</si>
  <si>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</si>
  <si>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</si>
  <si>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</si>
  <si>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</si>
  <si>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</si>
  <si>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</si>
  <si>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</si>
  <si>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</si>
  <si>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</si>
  <si>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</si>
  <si>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</si>
  <si>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</si>
  <si>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</si>
  <si>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</si>
  <si>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</si>
  <si>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</si>
  <si>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</si>
  <si>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</si>
  <si>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</si>
  <si>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</si>
  <si>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</si>
  <si>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</si>
  <si>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</si>
  <si>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</si>
  <si>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</si>
  <si>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</si>
  <si>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</si>
  <si>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</si>
  <si>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</si>
  <si>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</si>
  <si>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</si>
  <si>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</si>
  <si>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</si>
  <si>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</si>
  <si>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</si>
  <si>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</si>
  <si>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</si>
  <si>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</si>
  <si>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</si>
  <si>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</si>
  <si>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</si>
  <si>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</si>
  <si>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</si>
  <si>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</si>
  <si>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</si>
  <si>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</si>
  <si>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</si>
  <si>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</si>
  <si>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</si>
  <si>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</si>
  <si>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</si>
  <si>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</si>
  <si>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</si>
  <si>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</si>
  <si>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</si>
  <si>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</si>
  <si>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</si>
  <si>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</si>
  <si>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</si>
  <si>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</si>
  <si>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</si>
  <si>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</si>
  <si>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</si>
  <si>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</si>
  <si>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</si>
  <si>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</si>
  <si>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</si>
  <si>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</si>
  <si>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</si>
  <si>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</si>
  <si>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</si>
  <si>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</si>
  <si>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</si>
  <si>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</si>
  <si>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</si>
  <si>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</si>
  <si>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</si>
  <si>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</si>
  <si>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</si>
  <si>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</si>
  <si>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</si>
  <si>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</si>
  <si>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</si>
  <si>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</si>
  <si>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</si>
  <si>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</si>
  <si>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</si>
  <si>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</si>
  <si>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</si>
  <si>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</si>
  <si>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</si>
  <si>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</si>
  <si>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</si>
  <si>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</si>
  <si>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</si>
  <si>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</si>
  <si>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</si>
  <si>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</si>
  <si>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</si>
  <si>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</si>
  <si>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</si>
  <si>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</si>
  <si>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</si>
  <si>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</si>
  <si>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</si>
  <si>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</si>
  <si>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</si>
  <si>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</si>
  <si>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</si>
  <si>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</si>
  <si>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</si>
  <si>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</si>
  <si>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</si>
  <si>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</si>
  <si>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</si>
  <si>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</si>
  <si>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</si>
  <si>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</si>
  <si>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</si>
  <si>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</si>
  <si>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</si>
  <si>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</si>
  <si>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</si>
  <si>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</si>
  <si>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</si>
  <si>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</si>
  <si>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</si>
  <si>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</si>
  <si>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</si>
  <si>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</si>
  <si>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</si>
  <si>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</si>
  <si>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</si>
  <si>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</si>
  <si>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</si>
  <si>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</si>
  <si>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</si>
  <si>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</si>
  <si>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</si>
  <si>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</si>
  <si>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</si>
  <si>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</si>
  <si>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</si>
  <si>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</si>
  <si>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</si>
  <si>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</si>
  <si>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</si>
  <si>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</si>
  <si>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</si>
  <si>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</si>
  <si>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</si>
  <si>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</si>
  <si>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</si>
  <si>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</si>
  <si>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</si>
  <si>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</si>
  <si>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</si>
  <si>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</si>
  <si>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</si>
  <si>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</si>
  <si>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</si>
  <si>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</si>
  <si>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</si>
  <si>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</si>
  <si>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</si>
  <si>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</si>
  <si>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</si>
  <si>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</si>
  <si>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</si>
  <si>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</si>
  <si>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</si>
  <si>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</si>
  <si>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</si>
  <si>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</si>
  <si>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</si>
  <si>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</si>
  <si>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</si>
  <si>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</si>
  <si>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</si>
  <si>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</si>
  <si>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</si>
  <si>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</si>
  <si>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</si>
  <si>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</si>
  <si>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</si>
  <si>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</si>
  <si>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</si>
  <si>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</si>
  <si>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</si>
  <si>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</si>
  <si>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</si>
  <si>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</si>
  <si>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</si>
  <si>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</si>
  <si>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</si>
  <si>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</si>
  <si>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</si>
  <si>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</si>
  <si>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</si>
  <si>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</si>
  <si>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</si>
  <si>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</si>
  <si>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</si>
  <si>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</si>
  <si>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</si>
  <si>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</si>
  <si>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</si>
  <si>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</si>
  <si>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</si>
  <si>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</si>
  <si>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</si>
  <si>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</si>
  <si>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</si>
  <si>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</si>
  <si>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</si>
  <si>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</si>
  <si>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</si>
  <si>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</si>
  <si>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</si>
  <si>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</si>
  <si>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</si>
  <si>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</si>
  <si>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</si>
  <si>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</si>
  <si>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</si>
  <si>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</si>
  <si>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</si>
  <si>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</si>
  <si>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</si>
  <si>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</si>
  <si>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</si>
  <si>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</si>
  <si>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</si>
  <si>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</si>
  <si>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</si>
  <si>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</si>
  <si>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</si>
  <si>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</si>
  <si>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</si>
  <si>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</si>
  <si>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</si>
  <si>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</si>
  <si>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</si>
  <si>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</si>
  <si>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</si>
  <si>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</si>
  <si>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</si>
  <si>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</si>
  <si>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</si>
  <si>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</si>
  <si>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</si>
  <si>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</si>
  <si>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</si>
  <si>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</si>
  <si>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</si>
  <si>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</si>
  <si>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</si>
  <si>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</si>
  <si>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</si>
  <si>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</si>
  <si>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</si>
  <si>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</si>
  <si>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</si>
  <si>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</si>
  <si>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</si>
  <si>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</si>
  <si>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</si>
  <si>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</si>
  <si>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</si>
  <si>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</si>
  <si>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</si>
  <si>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</si>
  <si>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</si>
  <si>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</si>
  <si>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</si>
  <si>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</si>
  <si>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</si>
  <si>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</si>
  <si>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</si>
  <si>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</si>
  <si>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</si>
  <si>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</si>
  <si>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</si>
  <si>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</si>
  <si>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</si>
  <si>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</si>
  <si>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</si>
  <si>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</si>
  <si>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</si>
  <si>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</si>
  <si>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</si>
  <si>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</si>
  <si>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</si>
  <si>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</si>
  <si>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</si>
  <si>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</si>
  <si>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</si>
  <si>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</si>
  <si>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</si>
  <si>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</si>
  <si>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</si>
  <si>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</si>
  <si>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</si>
  <si>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</si>
  <si>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</si>
  <si>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</si>
  <si>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</si>
  <si>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</si>
  <si>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</si>
  <si>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</si>
  <si>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</si>
  <si>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</si>
  <si>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</si>
  <si>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</si>
  <si>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</si>
  <si>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</si>
  <si>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</si>
  <si>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</si>
  <si>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</si>
  <si>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</si>
  <si>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</si>
  <si>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</si>
  <si>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</si>
  <si>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</si>
  <si>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</si>
  <si>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</si>
  <si>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</si>
  <si>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</si>
  <si>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</si>
  <si>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</si>
  <si>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</si>
  <si>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</si>
  <si>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</si>
  <si>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</si>
  <si>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</si>
  <si>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</si>
  <si>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</si>
  <si>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</si>
  <si>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</si>
  <si>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</si>
  <si>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</si>
  <si>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</si>
  <si>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</si>
  <si>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</si>
  <si>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</si>
  <si>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</si>
  <si>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</si>
  <si>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</si>
  <si>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</si>
  <si>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</si>
  <si>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</si>
  <si>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</si>
  <si>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</si>
  <si>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</si>
  <si>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</si>
  <si>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</si>
  <si>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</si>
  <si>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</si>
  <si>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</si>
  <si>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</si>
  <si>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</si>
  <si>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</si>
  <si>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</si>
  <si>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</si>
  <si>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</si>
  <si>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</si>
  <si>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</si>
  <si>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</si>
  <si>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</si>
  <si>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</si>
  <si>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</si>
  <si>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</si>
  <si>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</si>
  <si>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</si>
  <si>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</si>
  <si>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</si>
  <si>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</si>
  <si>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</si>
  <si>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</si>
  <si>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</si>
  <si>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</si>
  <si>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</si>
  <si>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</si>
  <si>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</si>
  <si>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</si>
  <si>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</si>
  <si>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</si>
  <si>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</si>
  <si>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</si>
  <si>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</si>
  <si>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</si>
  <si>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</si>
  <si>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</si>
  <si>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</si>
  <si>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</si>
  <si>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</si>
  <si>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</si>
  <si>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</si>
  <si>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</si>
  <si>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</si>
  <si>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</si>
  <si>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</si>
  <si>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</si>
  <si>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</si>
  <si>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</si>
  <si>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</si>
  <si>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</si>
  <si>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</si>
  <si>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</si>
  <si>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</si>
  <si>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</si>
  <si>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</si>
  <si>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</si>
  <si>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</si>
  <si>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</si>
  <si>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</si>
  <si>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</si>
  <si>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</si>
  <si>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</si>
  <si>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</si>
  <si>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</si>
  <si>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</si>
  <si>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</si>
  <si>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</si>
  <si>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</si>
  <si>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</si>
  <si>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</si>
  <si>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</si>
  <si>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</si>
  <si>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</si>
  <si>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</si>
  <si>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</si>
  <si>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</si>
  <si>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</si>
  <si>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</si>
  <si>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</si>
  <si>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</si>
  <si>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</si>
  <si>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</si>
  <si>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</si>
  <si>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</si>
  <si>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</si>
  <si>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</si>
  <si>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</si>
  <si>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</si>
  <si>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</si>
  <si>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</si>
  <si>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</si>
  <si>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</si>
  <si>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</si>
  <si>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</si>
  <si>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</si>
  <si>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</si>
  <si>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</si>
  <si>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</si>
  <si>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</si>
  <si>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</si>
  <si>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</si>
  <si>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</si>
  <si>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</si>
  <si>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</si>
  <si>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</si>
  <si>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</si>
  <si>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</si>
  <si>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</si>
  <si>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</si>
  <si>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</si>
  <si>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</si>
  <si>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</si>
  <si>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</si>
  <si>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</si>
  <si>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</si>
  <si>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</si>
  <si>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</si>
  <si>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</si>
  <si>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</si>
  <si>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</si>
  <si>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</si>
  <si>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</si>
  <si>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</si>
  <si>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</si>
  <si>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</si>
  <si>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</si>
  <si>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</si>
  <si>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</si>
  <si>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</si>
  <si>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</si>
  <si>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</si>
  <si>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</si>
  <si>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</si>
  <si>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</si>
  <si>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</si>
  <si>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</si>
  <si>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</si>
  <si>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</si>
  <si>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</si>
  <si>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</si>
  <si>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</si>
  <si>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</si>
  <si>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</si>
  <si>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</si>
  <si>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</si>
  <si>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</si>
  <si>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</si>
  <si>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</si>
  <si>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</si>
  <si>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</si>
  <si>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</si>
  <si>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</si>
  <si>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</si>
  <si>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</si>
  <si>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</si>
  <si>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</si>
  <si>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</si>
  <si>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</si>
  <si>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</si>
  <si>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</si>
  <si>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</si>
  <si>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</si>
  <si>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</si>
  <si>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</si>
  <si>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</si>
  <si>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</si>
  <si>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</si>
  <si>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</si>
  <si>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</si>
  <si>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</si>
  <si>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</si>
  <si>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</si>
  <si>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</si>
  <si>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</si>
  <si>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</si>
  <si>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</si>
  <si>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</si>
  <si>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</si>
  <si>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</si>
  <si>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</si>
  <si>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</si>
  <si>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</si>
  <si>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</si>
  <si>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</si>
  <si>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</si>
  <si>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</si>
  <si>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</si>
  <si>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</si>
  <si>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</si>
  <si>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</si>
  <si>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</si>
  <si>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</si>
  <si>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</si>
  <si>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</si>
  <si>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</si>
  <si>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</si>
  <si>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</si>
  <si>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</si>
  <si>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</si>
  <si>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</si>
  <si>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</si>
  <si>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</si>
  <si>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</si>
  <si>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</si>
  <si>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</si>
  <si>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</si>
  <si>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</si>
  <si>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</si>
  <si>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</si>
  <si>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</si>
  <si>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</si>
  <si>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</si>
  <si>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</si>
  <si>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</si>
  <si>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</si>
  <si>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</si>
  <si>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</si>
  <si>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</si>
  <si>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</si>
  <si>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</si>
  <si>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</si>
  <si>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</si>
  <si>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</si>
  <si>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</si>
  <si>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</si>
  <si>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</si>
  <si>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</si>
  <si>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</si>
  <si>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</si>
  <si>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</si>
  <si>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</si>
  <si>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</si>
  <si>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</si>
  <si>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</si>
  <si>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</si>
  <si>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</si>
  <si>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</si>
  <si>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</si>
  <si>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</si>
  <si>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</si>
  <si>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</si>
  <si>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</si>
  <si>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</si>
  <si>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</si>
  <si>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</si>
  <si>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</si>
  <si>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</si>
  <si>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</si>
  <si>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</si>
  <si>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</si>
  <si>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</si>
  <si>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</si>
  <si>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</si>
  <si>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</si>
  <si>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</si>
  <si>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</si>
  <si>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</si>
  <si>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</si>
  <si>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</si>
  <si>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</si>
  <si>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</si>
  <si>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</si>
  <si>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</si>
  <si>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</si>
  <si>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</si>
  <si>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</si>
  <si>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</si>
  <si>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</si>
  <si>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</si>
  <si>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</si>
  <si>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</si>
  <si>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</si>
  <si>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</si>
  <si>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</si>
  <si>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</si>
  <si>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</si>
  <si>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</si>
  <si>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</si>
  <si>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</si>
  <si>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</si>
  <si>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</si>
  <si>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</si>
  <si>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</si>
  <si>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</si>
  <si>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</si>
  <si>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</si>
  <si>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</si>
  <si>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</si>
  <si>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</si>
  <si>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</si>
  <si>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</si>
  <si>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</si>
  <si>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</si>
  <si>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</si>
  <si>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</si>
  <si>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</si>
  <si>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</si>
  <si>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</si>
  <si>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</si>
  <si>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</si>
  <si>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</si>
  <si>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</si>
  <si>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</si>
  <si>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</si>
  <si>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</si>
  <si>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</si>
  <si>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</si>
  <si>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</si>
  <si>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</si>
  <si>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</si>
  <si>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</si>
  <si>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</si>
  <si>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</si>
  <si>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</si>
  <si>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</si>
  <si>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</si>
  <si>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</si>
  <si>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</si>
  <si>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</si>
  <si>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</si>
  <si>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</si>
  <si>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</si>
  <si>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</si>
  <si>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</si>
  <si>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</si>
  <si>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</si>
  <si>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</si>
  <si>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</si>
  <si>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</si>
  <si>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</si>
  <si>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</si>
  <si>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</si>
  <si>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</si>
  <si>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</si>
  <si>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</si>
  <si>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</si>
  <si>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</si>
  <si>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</si>
  <si>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</si>
  <si>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</si>
  <si>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</si>
  <si>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</si>
  <si>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</si>
  <si>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</si>
  <si>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</si>
  <si>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</si>
  <si>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</si>
  <si>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</si>
  <si>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</si>
  <si>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</si>
  <si>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</si>
  <si>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</si>
  <si>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</si>
  <si>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</si>
  <si>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</si>
  <si>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</si>
  <si>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</si>
  <si>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</si>
  <si>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</si>
  <si>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</si>
  <si>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</si>
  <si>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</si>
  <si>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</si>
  <si>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</si>
  <si>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</si>
  <si>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</si>
  <si>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</si>
  <si>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</si>
  <si>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</si>
  <si>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</si>
  <si>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</si>
  <si>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</si>
  <si>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</si>
  <si>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</si>
  <si>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</si>
  <si>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</si>
  <si>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</si>
  <si>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</si>
  <si>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</si>
  <si>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</si>
  <si>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</si>
  <si>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</si>
  <si>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</si>
  <si>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</si>
  <si>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</si>
  <si>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</si>
  <si>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</si>
  <si>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</si>
  <si>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</si>
  <si>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</si>
  <si>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</si>
  <si>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</si>
  <si>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</si>
  <si>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</si>
  <si>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</si>
  <si>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</si>
  <si>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</si>
  <si>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</si>
  <si>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</si>
  <si>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</si>
  <si>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</si>
  <si>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</si>
  <si>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</si>
  <si>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</si>
  <si>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</si>
  <si>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</si>
  <si>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</si>
  <si>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</si>
  <si>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</si>
  <si>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</si>
  <si>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</si>
  <si>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</si>
  <si>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</si>
  <si>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</si>
  <si>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</si>
  <si>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</si>
  <si>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</si>
  <si>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</si>
  <si>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</si>
  <si>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</si>
  <si>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</si>
  <si>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</si>
  <si>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</si>
  <si>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</si>
  <si>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</si>
  <si>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</si>
  <si>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</si>
  <si>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</si>
  <si>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</si>
  <si>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</si>
  <si>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</si>
  <si>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</si>
  <si>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</si>
  <si>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</si>
  <si>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</si>
  <si>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</si>
  <si>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</si>
  <si>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</si>
  <si>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</si>
  <si>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</si>
  <si>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</si>
  <si>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</si>
  <si>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</si>
  <si>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</si>
  <si>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</si>
  <si>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</si>
  <si>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</si>
  <si>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</si>
  <si>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</si>
  <si>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</si>
  <si>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</si>
  <si>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</si>
  <si>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</si>
  <si>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</si>
  <si>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</si>
  <si>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</si>
  <si>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</si>
  <si>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</si>
  <si>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</si>
  <si>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</si>
  <si>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</si>
  <si>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</si>
  <si>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</si>
  <si>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</si>
  <si>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</si>
  <si>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</si>
  <si>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</si>
  <si>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</si>
  <si>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</si>
  <si>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</si>
  <si>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</si>
  <si>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</si>
  <si>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</si>
  <si>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</si>
  <si>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</si>
  <si>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</si>
  <si>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</si>
  <si>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</si>
  <si>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</si>
  <si>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</si>
  <si>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</si>
  <si>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</si>
  <si>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</si>
  <si>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</si>
  <si>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</si>
  <si>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</si>
  <si>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</si>
  <si>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</si>
  <si>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</si>
  <si>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</si>
  <si>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</si>
  <si>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</si>
  <si>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</si>
  <si>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</si>
  <si>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</si>
  <si>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</si>
  <si>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</si>
  <si>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</si>
  <si>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</si>
  <si>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</si>
  <si>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</si>
  <si>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</si>
  <si>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</si>
  <si>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</si>
  <si>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</si>
  <si>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</si>
  <si>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</si>
  <si>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</si>
  <si>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</si>
  <si>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</si>
  <si>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</si>
  <si>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</si>
  <si>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</si>
  <si>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</si>
  <si>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</si>
  <si>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</si>
  <si>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</si>
  <si>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</si>
  <si>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</si>
  <si>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</si>
  <si>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</si>
  <si>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</si>
  <si>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</si>
  <si>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</si>
  <si>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</si>
  <si>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</si>
  <si>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</si>
  <si>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</si>
  <si>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</si>
  <si>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</si>
  <si>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</si>
  <si>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</si>
  <si>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</si>
  <si>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</si>
  <si>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</si>
  <si>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</si>
  <si>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</si>
  <si>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</si>
  <si>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</si>
  <si>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</si>
  <si>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</si>
  <si>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</si>
  <si>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</si>
  <si>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</si>
  <si>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</si>
  <si>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</si>
  <si>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</si>
  <si>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</si>
  <si>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</si>
  <si>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</si>
  <si>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</si>
  <si>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</si>
  <si>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</si>
  <si>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</si>
  <si>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</si>
  <si>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</si>
  <si>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</si>
  <si>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</si>
  <si>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</si>
  <si>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</si>
  <si>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</si>
  <si>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</si>
  <si>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</si>
  <si>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</si>
  <si>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</si>
  <si>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</si>
  <si>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</si>
  <si>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</si>
  <si>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</si>
  <si>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</si>
  <si>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</si>
  <si>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</si>
  <si>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</si>
  <si>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</si>
  <si>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</si>
  <si>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</si>
  <si>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</si>
  <si>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</si>
  <si>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</si>
  <si>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</si>
  <si>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</si>
  <si>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</si>
  <si>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</si>
  <si>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</si>
  <si>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</si>
  <si>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</si>
  <si>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</si>
  <si>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</si>
  <si>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</si>
  <si>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</si>
  <si>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</si>
  <si>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</si>
  <si>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</si>
  <si>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</si>
  <si>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</si>
  <si>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</si>
  <si>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</si>
  <si>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</si>
  <si>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</si>
  <si>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</si>
  <si>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</si>
  <si>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</si>
  <si>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</si>
  <si>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</si>
  <si>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</si>
  <si>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</si>
  <si>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</si>
  <si>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</si>
  <si>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</si>
  <si>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</si>
  <si>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</si>
  <si>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</si>
  <si>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</si>
  <si>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</si>
  <si>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</si>
  <si>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</si>
  <si>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</si>
  <si>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</si>
  <si>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</si>
  <si>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</si>
  <si>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</si>
  <si>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</si>
  <si>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</si>
  <si>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</si>
  <si>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</si>
  <si>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</si>
  <si>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</si>
  <si>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</si>
  <si>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</si>
  <si>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</si>
  <si>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</si>
  <si>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</si>
  <si>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</si>
  <si>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</si>
  <si>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</si>
  <si>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</si>
  <si>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</si>
  <si>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</si>
  <si>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</si>
  <si>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</si>
  <si>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</si>
  <si>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</si>
  <si>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</si>
  <si>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</si>
  <si>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</si>
  <si>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</si>
  <si>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</si>
  <si>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</si>
  <si>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</si>
  <si>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</si>
  <si>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</si>
  <si>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</si>
  <si>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</si>
  <si>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</si>
  <si>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</si>
  <si>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</si>
  <si>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</si>
  <si>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</si>
  <si>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</si>
  <si>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</si>
  <si>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</si>
  <si>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</si>
  <si>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</si>
  <si>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</si>
  <si>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</si>
  <si>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</si>
  <si>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</si>
  <si>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</si>
  <si>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</si>
  <si>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</si>
  <si>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</si>
  <si>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</si>
  <si>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</si>
  <si>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</si>
  <si>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</si>
  <si>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</si>
  <si>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</si>
  <si>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</si>
  <si>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</si>
  <si>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</si>
  <si>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</si>
  <si>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</si>
  <si>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</si>
  <si>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</si>
  <si>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</si>
  <si>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</si>
  <si>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</si>
  <si>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</si>
  <si>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</si>
  <si>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</si>
  <si>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</si>
  <si>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</si>
  <si>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</si>
  <si>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</si>
  <si>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</si>
  <si>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</si>
  <si>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</si>
  <si>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</si>
  <si>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</si>
  <si>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</si>
  <si>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</si>
  <si>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</si>
  <si>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</si>
  <si>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</si>
  <si>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</si>
  <si>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</si>
  <si>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</si>
  <si>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</si>
  <si>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</si>
  <si>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</si>
  <si>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</si>
  <si>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</si>
  <si>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</si>
  <si>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</si>
  <si>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</si>
  <si>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</si>
  <si>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</si>
  <si>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</si>
  <si>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</si>
  <si>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</si>
  <si>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</si>
  <si>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</si>
  <si>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</si>
  <si>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</si>
  <si>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</si>
  <si>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</si>
  <si>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</si>
  <si>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</si>
  <si>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</si>
  <si>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</si>
  <si>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</si>
  <si>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</si>
  <si>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</si>
  <si>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</si>
  <si>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</si>
  <si>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</si>
  <si>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</si>
  <si>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</si>
  <si>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</si>
  <si>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</si>
  <si>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</si>
  <si>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</si>
  <si>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</si>
  <si>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</si>
  <si>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</si>
  <si>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</si>
  <si>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</si>
  <si>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</si>
  <si>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</si>
  <si>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</si>
  <si>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</si>
  <si>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</si>
  <si>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</si>
  <si>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</si>
  <si>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</si>
  <si>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</si>
  <si>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</si>
  <si>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</si>
  <si>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</si>
  <si>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</si>
  <si>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</si>
  <si>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</si>
  <si>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</si>
  <si>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</si>
  <si>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</si>
  <si>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</si>
  <si>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</si>
  <si>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</si>
  <si>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</si>
  <si>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</si>
  <si>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</si>
  <si>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</si>
  <si>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</si>
  <si>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</si>
  <si>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</si>
  <si>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</si>
  <si>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</si>
  <si>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</si>
  <si>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</si>
  <si>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</si>
  <si>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</si>
  <si>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</si>
  <si>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</si>
  <si>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</si>
  <si>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</si>
  <si>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</si>
  <si>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</si>
  <si>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</si>
  <si>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</si>
  <si>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</si>
  <si>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</si>
  <si>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</si>
  <si>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</si>
  <si>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</si>
  <si>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</si>
  <si>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</si>
  <si>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</si>
  <si>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</si>
  <si>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</si>
  <si>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</si>
  <si>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</si>
  <si>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</si>
  <si>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</si>
  <si>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</si>
  <si>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</si>
  <si>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</si>
  <si>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</si>
  <si>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</si>
  <si>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</si>
  <si>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</si>
  <si>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</si>
  <si>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</si>
  <si>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</si>
  <si>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</si>
  <si>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</si>
  <si>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</si>
  <si>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</si>
  <si>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</si>
  <si>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</si>
  <si>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</si>
  <si>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</si>
  <si>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</si>
  <si>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</si>
  <si>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</si>
  <si>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</si>
  <si>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</si>
  <si>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</si>
  <si>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</si>
  <si>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</si>
  <si>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</si>
  <si>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</si>
  <si>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</si>
  <si>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</si>
  <si>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</si>
  <si>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</si>
  <si>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</si>
  <si>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</si>
  <si>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</si>
  <si>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</si>
  <si>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</si>
  <si>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</si>
  <si>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</si>
  <si>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</si>
  <si>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</si>
  <si>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</si>
  <si>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</si>
  <si>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</si>
  <si>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</si>
  <si>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</si>
  <si>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</si>
  <si>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</si>
  <si>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</si>
  <si>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</si>
  <si>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</si>
  <si>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</si>
  <si>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</si>
  <si>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</si>
  <si>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</si>
  <si>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</si>
  <si>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</si>
  <si>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</si>
  <si>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</si>
  <si>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</si>
  <si>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</si>
  <si>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</si>
  <si>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</si>
  <si>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</si>
  <si>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</si>
  <si>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</si>
  <si>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</si>
  <si>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</si>
  <si>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</si>
  <si>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</si>
  <si>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</si>
  <si>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</si>
  <si>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</si>
  <si>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</si>
  <si>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</si>
  <si>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</si>
  <si>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</si>
  <si>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</si>
  <si>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</si>
  <si>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</si>
  <si>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</si>
  <si>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</si>
  <si>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</si>
  <si>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</si>
  <si>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</si>
  <si>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</si>
  <si>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</si>
  <si>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</si>
  <si>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</si>
  <si>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</si>
  <si>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</si>
  <si>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</si>
  <si>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</si>
  <si>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</si>
  <si>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</si>
  <si>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</si>
  <si>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</si>
  <si>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</si>
  <si>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</si>
  <si>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</si>
  <si>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</si>
  <si>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</si>
  <si>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</si>
  <si>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</si>
  <si>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</si>
  <si>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</si>
  <si>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</si>
  <si>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</si>
  <si>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</si>
  <si>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</si>
  <si>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</si>
  <si>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</si>
  <si>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</si>
  <si>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</si>
  <si>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</si>
  <si>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</si>
  <si>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</si>
  <si>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</si>
  <si>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</si>
  <si>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</si>
  <si>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</si>
  <si>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</si>
  <si>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</si>
  <si>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</si>
  <si>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</si>
  <si>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</si>
  <si>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</si>
  <si>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</si>
  <si>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</si>
  <si>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</si>
  <si>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</si>
  <si>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</si>
  <si>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</si>
  <si>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</si>
  <si>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</si>
  <si>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</si>
  <si>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</si>
  <si>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</si>
  <si>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</si>
  <si>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</si>
  <si>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</si>
  <si>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</si>
  <si>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</si>
  <si>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</si>
  <si>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</si>
  <si>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</si>
  <si>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</si>
  <si>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</si>
  <si>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</si>
  <si>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</si>
  <si>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</si>
  <si>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</si>
  <si>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</si>
  <si>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</si>
  <si>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</si>
  <si>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</si>
  <si>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</si>
  <si>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</si>
  <si>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</si>
  <si>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</si>
  <si>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</si>
  <si>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</si>
  <si>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</si>
  <si>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</si>
  <si>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</si>
  <si>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</si>
  <si>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</si>
  <si>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</si>
  <si>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</si>
  <si>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</si>
  <si>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</si>
  <si>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</si>
  <si>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</si>
  <si>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</si>
  <si>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</si>
  <si>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</si>
  <si>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</si>
  <si>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</si>
  <si>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</si>
  <si>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</si>
  <si>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</si>
  <si>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</si>
  <si>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</si>
  <si>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</si>
  <si>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</si>
  <si>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</si>
  <si>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</si>
  <si>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</si>
  <si>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</si>
  <si>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</si>
  <si>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</si>
  <si>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</si>
  <si>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</si>
  <si>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</si>
  <si>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</si>
  <si>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</si>
  <si>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</si>
  <si>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</si>
  <si>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</si>
  <si>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</si>
  <si>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</si>
  <si>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</si>
  <si>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</si>
  <si>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</si>
  <si>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</si>
  <si>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</si>
  <si>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</si>
  <si>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</si>
  <si>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</si>
  <si>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</si>
  <si>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</si>
  <si>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</si>
  <si>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</si>
  <si>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</si>
  <si>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</si>
  <si>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</si>
  <si>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</si>
  <si>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</si>
  <si>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</si>
  <si>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</si>
  <si>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</si>
  <si>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</si>
  <si>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</si>
  <si>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</si>
  <si>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</si>
  <si>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</si>
  <si>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</si>
  <si>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</si>
  <si>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</si>
  <si>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</si>
  <si>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</si>
  <si>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</si>
  <si>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</si>
  <si>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</si>
  <si>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</si>
  <si>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</si>
  <si>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</si>
  <si>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</si>
  <si>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</si>
  <si>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</si>
  <si>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</si>
  <si>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</si>
  <si>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</si>
  <si>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</si>
  <si>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</si>
  <si>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</si>
  <si>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</si>
  <si>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</si>
  <si>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</si>
  <si>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</si>
  <si>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</si>
  <si>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</si>
  <si>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</si>
  <si>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</si>
  <si>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</si>
  <si>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</si>
  <si>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</si>
  <si>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</si>
  <si>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</si>
  <si>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</si>
  <si>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</si>
  <si>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</si>
  <si>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</si>
  <si>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</si>
  <si>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</si>
  <si>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</si>
  <si>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</si>
  <si>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</si>
  <si>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</si>
  <si>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</si>
  <si>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</si>
  <si>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</si>
  <si>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</si>
  <si>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</si>
  <si>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</si>
  <si>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</si>
  <si>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</si>
  <si>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</si>
  <si>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</si>
  <si>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</si>
  <si>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</si>
  <si>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</si>
  <si>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</si>
  <si>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</si>
  <si>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</si>
  <si>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</si>
  <si>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</si>
  <si>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</si>
  <si>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</si>
  <si>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</si>
  <si>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</si>
  <si>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</si>
  <si>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</si>
  <si>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</si>
  <si>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</si>
  <si>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</si>
  <si>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</si>
  <si>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</si>
  <si>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</si>
  <si>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</si>
  <si>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</si>
  <si>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</si>
  <si>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</si>
  <si>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</si>
  <si>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</si>
  <si>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</si>
  <si>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</si>
  <si>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</si>
  <si>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</si>
  <si>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</si>
  <si>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</si>
  <si>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</si>
  <si>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</si>
  <si>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</si>
  <si>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</si>
  <si>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</si>
  <si>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</si>
  <si>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</si>
  <si>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</si>
  <si>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</si>
  <si>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</si>
  <si>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</si>
  <si>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</si>
  <si>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</si>
  <si>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</si>
  <si>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</si>
  <si>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</si>
  <si>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</si>
  <si>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</si>
  <si>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</si>
  <si>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</si>
  <si>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</si>
  <si>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</si>
  <si>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</si>
  <si>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</si>
  <si>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</si>
  <si>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</si>
  <si>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</si>
  <si>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</si>
  <si>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</si>
  <si>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</si>
  <si>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</si>
  <si>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</si>
  <si>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</si>
  <si>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</si>
  <si>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</si>
  <si>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</si>
  <si>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</si>
  <si>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</si>
  <si>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</si>
  <si>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</si>
  <si>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</si>
  <si>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</si>
  <si>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</si>
  <si>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</si>
  <si>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</si>
  <si>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</si>
  <si>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</si>
  <si>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</si>
  <si>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</si>
  <si>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</si>
  <si>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</si>
  <si>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</si>
  <si>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</si>
  <si>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</si>
  <si>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</si>
  <si>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</si>
  <si>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</si>
  <si>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</si>
  <si>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</si>
  <si>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</si>
  <si>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</si>
  <si>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</si>
  <si>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</si>
  <si>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</si>
  <si>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</si>
  <si>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</si>
  <si>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</si>
  <si>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</si>
  <si>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</si>
  <si>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</si>
  <si>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</si>
  <si>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</si>
  <si>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</si>
  <si>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</si>
  <si>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</si>
  <si>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</si>
  <si>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</si>
  <si>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</si>
  <si>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</si>
  <si>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</si>
  <si>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</si>
  <si>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</si>
  <si>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</si>
  <si>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</si>
  <si>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</si>
  <si>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</si>
  <si>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</si>
  <si>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</si>
  <si>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</si>
  <si>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</si>
  <si>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</si>
  <si>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</si>
  <si>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</si>
  <si>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</si>
  <si>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</si>
  <si>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</si>
  <si>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</si>
  <si>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</si>
  <si>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</si>
  <si>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</si>
  <si>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</si>
  <si>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</si>
  <si>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</si>
  <si>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</si>
  <si>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</si>
  <si>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</si>
  <si>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</si>
  <si>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</si>
  <si>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</si>
  <si>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</si>
  <si>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</si>
  <si>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</si>
  <si>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</si>
  <si>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</si>
  <si>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</si>
  <si>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</si>
  <si>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</si>
  <si>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</si>
  <si>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</si>
  <si>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</si>
  <si>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</si>
  <si>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</si>
  <si>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</si>
  <si>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</si>
  <si>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</si>
  <si>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</si>
  <si>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</si>
  <si>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</si>
  <si>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</si>
  <si>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</si>
  <si>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</si>
  <si>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</si>
  <si>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</si>
  <si>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</si>
  <si>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</si>
  <si>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</si>
  <si>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</si>
  <si>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</si>
  <si>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</si>
  <si>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</si>
  <si>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</si>
  <si>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</si>
  <si>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</si>
  <si>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</si>
  <si>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</si>
  <si>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</si>
  <si>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</si>
  <si>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</si>
  <si>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</si>
  <si>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</si>
  <si>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</si>
  <si>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</si>
  <si>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</si>
  <si>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</si>
  <si>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</si>
  <si>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</si>
  <si>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</si>
  <si>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</si>
  <si>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</si>
  <si>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</si>
  <si>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</si>
  <si>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</si>
  <si>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</si>
  <si>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</si>
  <si>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</si>
  <si>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</si>
  <si>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</si>
  <si>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</si>
  <si>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</si>
  <si>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</si>
  <si>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</si>
  <si>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</si>
  <si>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</si>
  <si>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</si>
  <si>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</si>
  <si>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</si>
  <si>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</si>
  <si>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</si>
  <si>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</si>
  <si>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</si>
  <si>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</si>
  <si>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</si>
  <si>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</si>
  <si>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</si>
  <si>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</si>
  <si>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</si>
  <si>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</si>
  <si>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</si>
  <si>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</si>
  <si>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</si>
  <si>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</si>
  <si>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</si>
  <si>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</si>
  <si>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</si>
  <si>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</si>
  <si>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</si>
  <si>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</si>
  <si>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</si>
  <si>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</si>
  <si>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</si>
  <si>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</si>
  <si>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</si>
  <si>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</si>
  <si>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</si>
  <si>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</si>
  <si>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</si>
  <si>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</si>
  <si>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</si>
  <si>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</si>
  <si>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</si>
  <si>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</si>
  <si>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</si>
  <si>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</si>
  <si>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</si>
  <si>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</si>
  <si>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</si>
  <si>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</si>
  <si>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</si>
  <si>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</si>
  <si>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</si>
  <si>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</si>
  <si>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</si>
  <si>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</si>
  <si>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</si>
  <si>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</si>
  <si>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</si>
  <si>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</si>
  <si>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</si>
  <si>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</si>
  <si>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</si>
  <si>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</si>
  <si>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</si>
  <si>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</si>
  <si>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</si>
  <si>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</si>
  <si>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</si>
  <si>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</si>
  <si>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</si>
  <si>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</si>
  <si>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</si>
  <si>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</si>
  <si>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</si>
  <si>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</si>
  <si>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</si>
  <si>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</si>
  <si>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</si>
  <si>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</si>
  <si>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</si>
  <si>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</si>
  <si>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</si>
  <si>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</si>
  <si>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</si>
  <si>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</si>
  <si>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</si>
  <si>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</si>
  <si>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</si>
  <si>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</si>
  <si>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</si>
  <si>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</si>
  <si>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</si>
  <si>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</si>
  <si>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</si>
  <si>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</si>
  <si>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</si>
  <si>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</si>
  <si>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</si>
  <si>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</si>
  <si>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</si>
  <si>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</si>
  <si>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</si>
  <si>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</si>
  <si>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</si>
  <si>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</si>
  <si>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</si>
  <si>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</si>
  <si>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</si>
  <si>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</si>
  <si>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</si>
  <si>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</si>
  <si>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</si>
  <si>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</si>
  <si>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</si>
  <si>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</si>
  <si>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</si>
  <si>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</si>
  <si>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</si>
  <si>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</si>
  <si>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</si>
  <si>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</si>
  <si>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</si>
  <si>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</si>
  <si>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</si>
  <si>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</si>
  <si>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</si>
  <si>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</si>
  <si>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</si>
  <si>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</si>
  <si>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</si>
  <si>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</si>
  <si>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</si>
  <si>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</si>
  <si>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</si>
  <si>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</si>
  <si>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</si>
  <si>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</si>
  <si>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</si>
  <si>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</si>
  <si>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</si>
  <si>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</si>
  <si>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</si>
  <si>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</si>
  <si>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</si>
  <si>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</si>
  <si>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</si>
  <si>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</si>
  <si>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</si>
  <si>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</si>
  <si>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</si>
  <si>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</si>
  <si>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</si>
  <si>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</si>
  <si>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</si>
  <si>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</si>
  <si>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</si>
  <si>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</si>
  <si>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</si>
  <si>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</si>
  <si>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</si>
  <si>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</si>
  <si>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</si>
  <si>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</si>
  <si>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</si>
  <si>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</si>
  <si>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</si>
  <si>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</si>
  <si>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</si>
  <si>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</si>
  <si>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</si>
  <si>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</si>
  <si>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</si>
  <si>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</si>
  <si>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</si>
  <si>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</si>
  <si>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</si>
  <si>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</si>
  <si>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</si>
  <si>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</si>
  <si>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</si>
  <si>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</si>
  <si>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</si>
  <si>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</si>
  <si>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</si>
  <si>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</si>
  <si>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</si>
  <si>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</si>
  <si>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</si>
  <si>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</si>
  <si>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</si>
  <si>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</si>
  <si>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</si>
  <si>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</si>
  <si>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</si>
  <si>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</si>
  <si>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</si>
  <si>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</si>
  <si>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</si>
  <si>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</si>
  <si>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</si>
  <si>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</si>
  <si>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</si>
  <si>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</si>
  <si>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</si>
  <si>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</si>
  <si>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</si>
  <si>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</si>
  <si>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</si>
  <si>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</si>
  <si>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</si>
  <si>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</si>
  <si>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</si>
  <si>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</si>
  <si>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</si>
  <si>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</si>
  <si>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</si>
  <si>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</si>
  <si>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</si>
  <si>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</si>
  <si>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</si>
  <si>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</si>
  <si>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</si>
  <si>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</si>
  <si>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</si>
  <si>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</si>
  <si>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</si>
  <si>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</si>
  <si>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</si>
  <si>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</si>
  <si>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</si>
  <si>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</si>
  <si>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</si>
  <si>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</si>
  <si>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</si>
  <si>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</si>
  <si>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</si>
  <si>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</si>
  <si>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</si>
  <si>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</si>
  <si>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</si>
  <si>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</si>
  <si>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</si>
  <si>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</si>
  <si>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</si>
  <si>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</si>
  <si>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</si>
  <si>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</si>
  <si>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</si>
  <si>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</si>
  <si>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</si>
  <si>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</si>
  <si>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</si>
  <si>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</si>
  <si>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</si>
  <si>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</si>
  <si>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</si>
  <si>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</si>
  <si>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</si>
  <si>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</si>
  <si>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</si>
  <si>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</si>
  <si>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</si>
  <si>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</si>
  <si>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</si>
  <si>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</si>
  <si>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</si>
  <si>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</si>
  <si>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</si>
  <si>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</si>
  <si>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</si>
  <si>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</si>
  <si>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</si>
  <si>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</si>
  <si>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</si>
  <si>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</si>
  <si>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</si>
  <si>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</si>
  <si>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</si>
  <si>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</si>
  <si>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</si>
  <si>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</si>
  <si>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</si>
  <si>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</si>
  <si>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</si>
  <si>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</si>
  <si>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</si>
  <si>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</si>
  <si>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</si>
  <si>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</si>
  <si>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</si>
  <si>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</si>
  <si>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</si>
  <si>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</si>
  <si>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</si>
  <si>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</si>
  <si>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</si>
  <si>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</si>
  <si>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</si>
  <si>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</si>
  <si>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</si>
  <si>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</si>
  <si>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</si>
  <si>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</si>
  <si>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</si>
  <si>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</si>
  <si>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</si>
  <si>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</si>
  <si>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</si>
  <si>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</si>
  <si>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</si>
  <si>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</si>
  <si>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</si>
  <si>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</si>
  <si>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</si>
  <si>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</si>
  <si>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</si>
  <si>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</si>
  <si>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</si>
  <si>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</si>
  <si>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</si>
  <si>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</si>
  <si>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</si>
  <si>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</si>
  <si>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</si>
  <si>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</si>
  <si>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</si>
  <si>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</si>
  <si>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</si>
  <si>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</si>
  <si>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</si>
  <si>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</si>
  <si>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</si>
  <si>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</si>
  <si>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</si>
  <si>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</si>
  <si>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</si>
  <si>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</si>
  <si>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</si>
  <si>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</si>
  <si>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</si>
  <si>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</si>
  <si>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</si>
  <si>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</si>
  <si>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</si>
  <si>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</si>
  <si>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</si>
  <si>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</si>
  <si>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</si>
  <si>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</si>
  <si>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</si>
  <si>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</si>
  <si>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</si>
  <si>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</si>
  <si>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</si>
  <si>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</si>
  <si>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</si>
  <si>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</si>
  <si>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</si>
  <si>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</si>
  <si>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</si>
  <si>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</si>
  <si>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</si>
  <si>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</si>
  <si>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</si>
  <si>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</si>
  <si>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</si>
  <si>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</si>
  <si>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</si>
  <si>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</si>
  <si>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</si>
  <si>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</si>
  <si>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</si>
  <si>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</si>
  <si>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</si>
  <si>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</si>
  <si>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</si>
  <si>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</si>
  <si>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</si>
  <si>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</si>
  <si>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</si>
  <si>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</si>
  <si>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</si>
  <si>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</si>
  <si>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</si>
  <si>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</si>
  <si>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</si>
  <si>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</si>
  <si>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</si>
  <si>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</si>
  <si>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</si>
  <si>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</si>
  <si>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</si>
  <si>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</si>
  <si>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</si>
  <si>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</si>
  <si>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</si>
  <si>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</si>
  <si>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</si>
  <si>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</si>
  <si>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</si>
  <si>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</si>
  <si>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</si>
  <si>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</si>
  <si>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</si>
  <si>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</si>
  <si>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</si>
  <si>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</si>
  <si>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</si>
  <si>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</si>
  <si>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</si>
  <si>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</si>
  <si>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</si>
  <si>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</si>
  <si>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</si>
  <si>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</si>
  <si>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</si>
  <si>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</si>
  <si>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</si>
  <si>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</si>
  <si>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</si>
  <si>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</si>
  <si>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</si>
  <si>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</si>
  <si>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</si>
  <si>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</si>
  <si>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</si>
  <si>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</si>
  <si>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</si>
  <si>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</si>
  <si>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</si>
  <si>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</si>
  <si>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</si>
  <si>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</si>
  <si>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</si>
  <si>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</si>
  <si>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</si>
  <si>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</si>
  <si>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</si>
  <si>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</si>
  <si>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</si>
  <si>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</si>
  <si>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</si>
  <si>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</si>
  <si>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</si>
  <si>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</si>
  <si>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</si>
  <si>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</si>
  <si>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</si>
  <si>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</si>
  <si>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</si>
  <si>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</si>
  <si>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</si>
  <si>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</si>
  <si>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</si>
  <si>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</si>
  <si>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</si>
  <si>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</si>
  <si>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</si>
  <si>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</si>
  <si>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</si>
  <si>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</si>
  <si>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</si>
  <si>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</si>
  <si>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</si>
  <si>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</si>
  <si>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</si>
  <si>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</si>
  <si>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</si>
  <si>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</si>
  <si>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</si>
  <si>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</si>
  <si>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</si>
  <si>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</si>
  <si>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</si>
  <si>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</si>
  <si>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</si>
  <si>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</si>
  <si>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</si>
  <si>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</si>
  <si>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</si>
  <si>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</si>
  <si>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</si>
  <si>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</si>
  <si>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</si>
  <si>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</si>
  <si>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</si>
  <si>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</si>
  <si>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</si>
  <si>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</si>
  <si>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</si>
  <si>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</si>
  <si>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</si>
  <si>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</si>
  <si>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</si>
  <si>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</si>
  <si>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</si>
  <si>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</si>
  <si>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</si>
  <si>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</si>
  <si>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</si>
  <si>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</si>
  <si>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</si>
  <si>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</si>
  <si>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</si>
  <si>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</si>
  <si>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</si>
  <si>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</si>
  <si>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</si>
  <si>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</si>
  <si>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</si>
  <si>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</si>
  <si>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</si>
  <si>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</si>
  <si>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</si>
  <si>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</si>
  <si>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</si>
  <si>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</si>
  <si>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</si>
  <si>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</si>
  <si>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</si>
  <si>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</si>
  <si>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</si>
  <si>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</si>
  <si>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</si>
  <si>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</si>
  <si>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</si>
  <si>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</si>
  <si>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</si>
  <si>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</si>
  <si>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</si>
  <si>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</si>
  <si>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</si>
  <si>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</si>
  <si>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</si>
  <si>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</si>
  <si>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</si>
  <si>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</si>
  <si>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</si>
  <si>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</si>
  <si>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</si>
  <si>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</si>
  <si>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</si>
  <si>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</si>
  <si>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</si>
  <si>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</si>
  <si>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</si>
  <si>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</si>
  <si>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</si>
  <si>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</si>
  <si>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</si>
  <si>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</si>
  <si>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</si>
  <si>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</si>
  <si>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</si>
  <si>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</si>
  <si>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</si>
  <si>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</si>
  <si>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</si>
  <si>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</si>
  <si>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</si>
  <si>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</si>
  <si>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</si>
  <si>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</si>
  <si>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</si>
  <si>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</si>
  <si>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</si>
  <si>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</si>
  <si>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</si>
  <si>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</si>
  <si>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</si>
  <si>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</si>
  <si>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</si>
  <si>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</si>
  <si>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</si>
  <si>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</si>
  <si>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</si>
  <si>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</si>
  <si>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</si>
  <si>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</si>
  <si>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</si>
  <si>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</si>
  <si>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</si>
  <si>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</si>
  <si>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</si>
  <si>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</si>
  <si>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</si>
  <si>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</si>
  <si>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</si>
  <si>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</si>
  <si>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</si>
  <si>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</si>
  <si>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</si>
  <si>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</si>
  <si>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</si>
  <si>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</si>
  <si>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</si>
  <si>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</si>
  <si>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</si>
  <si>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</si>
  <si>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</si>
  <si>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</si>
  <si>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</si>
  <si>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</si>
  <si>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</si>
  <si>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</si>
  <si>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</si>
  <si>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</si>
  <si>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</si>
  <si>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</si>
  <si>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</si>
  <si>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</si>
  <si>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</si>
  <si>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</si>
  <si>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</si>
  <si>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</si>
  <si>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</si>
  <si>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</si>
  <si>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</si>
  <si>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</si>
  <si>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</si>
  <si>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</si>
  <si>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</si>
  <si>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</si>
  <si>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</si>
  <si>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</si>
  <si>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</si>
  <si>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</si>
  <si>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</si>
  <si>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</si>
  <si>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</si>
  <si>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</si>
  <si>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</si>
  <si>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</si>
  <si>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</si>
  <si>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</si>
  <si>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</si>
  <si>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</si>
  <si>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</si>
  <si>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</si>
  <si>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</si>
  <si>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</si>
  <si>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</si>
  <si>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</si>
  <si>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</si>
  <si>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</si>
  <si>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</si>
  <si>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</si>
  <si>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</si>
  <si>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</si>
  <si>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</si>
  <si>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</si>
  <si>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</si>
  <si>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</si>
  <si>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</si>
  <si>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</si>
  <si>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</si>
  <si>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</si>
  <si>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</si>
  <si>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</si>
  <si>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</si>
  <si>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</si>
  <si>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</si>
  <si>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</si>
  <si>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</si>
  <si>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</si>
  <si>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</si>
  <si>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</si>
  <si>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</si>
  <si>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</si>
  <si>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</si>
  <si>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</si>
  <si>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</si>
  <si>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</si>
  <si>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</si>
  <si>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</si>
  <si>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</si>
  <si>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</si>
  <si>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</si>
  <si>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</si>
  <si>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</si>
  <si>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</si>
  <si>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</si>
  <si>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</si>
  <si>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</si>
  <si>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</si>
  <si>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</si>
  <si>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</si>
  <si>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</si>
  <si>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</si>
  <si>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</si>
  <si>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</si>
  <si>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</si>
  <si>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</si>
  <si>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</si>
  <si>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</si>
  <si>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</si>
  <si>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</si>
  <si>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</si>
  <si>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</si>
  <si>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</si>
  <si>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</si>
  <si>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</si>
  <si>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</si>
  <si>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</si>
  <si>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</si>
  <si>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</si>
  <si>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</si>
  <si>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</si>
  <si>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</si>
  <si>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</si>
  <si>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</si>
  <si>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</si>
  <si>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</si>
  <si>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</si>
  <si>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</si>
  <si>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</si>
  <si>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</si>
  <si>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</si>
  <si>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</si>
  <si>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</si>
  <si>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</si>
  <si>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</si>
  <si>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</si>
  <si>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</si>
  <si>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</si>
  <si>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</si>
  <si>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</si>
  <si>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</si>
  <si>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</si>
  <si>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</si>
  <si>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</si>
  <si>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</si>
  <si>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</si>
  <si>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</si>
  <si>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</si>
  <si>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</si>
  <si>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</si>
  <si>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</si>
  <si>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</si>
  <si>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</si>
  <si>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</si>
  <si>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</si>
  <si>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</si>
  <si>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</si>
  <si>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</si>
  <si>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</si>
  <si>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</si>
  <si>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</si>
  <si>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</si>
  <si>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</si>
  <si>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</si>
  <si>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</si>
  <si>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</si>
  <si>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</si>
  <si>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</si>
  <si>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</si>
  <si>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</si>
  <si>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</si>
  <si>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</si>
  <si>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</si>
  <si>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</si>
  <si>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</si>
  <si>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</si>
  <si>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</si>
  <si>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</si>
  <si>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</si>
  <si>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</si>
  <si>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</si>
  <si>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</si>
  <si>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</si>
  <si>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</si>
  <si>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</si>
  <si>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</si>
  <si>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</si>
  <si>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</si>
  <si>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</si>
  <si>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</si>
  <si>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</si>
  <si>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</si>
  <si>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</si>
  <si>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</si>
  <si>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</si>
  <si>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</si>
  <si>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</si>
  <si>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</si>
  <si>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</si>
  <si>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</si>
  <si>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</si>
  <si>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</si>
  <si>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</si>
  <si>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</si>
  <si>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</si>
  <si>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</si>
  <si>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</si>
  <si>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</si>
  <si>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</si>
  <si>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</si>
  <si>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</si>
  <si>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</si>
  <si>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</si>
  <si>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</si>
  <si>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</si>
  <si>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</si>
  <si>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</si>
  <si>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</si>
  <si>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</si>
  <si>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</si>
  <si>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</si>
  <si>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</si>
  <si>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</si>
  <si>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</si>
  <si>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</si>
  <si>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</si>
  <si>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</si>
  <si>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</si>
  <si>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</si>
  <si>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</si>
  <si>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</si>
  <si>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</si>
  <si>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</si>
  <si>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</si>
  <si>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</si>
  <si>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</si>
  <si>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</si>
  <si>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</si>
  <si>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</si>
  <si>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</si>
  <si>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</si>
  <si>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</si>
  <si>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</si>
  <si>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</si>
  <si>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</si>
  <si>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</si>
  <si>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</si>
  <si>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</si>
  <si>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</si>
  <si>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</si>
  <si>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</si>
  <si>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</si>
  <si>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</si>
  <si>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</si>
  <si>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</si>
  <si>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</si>
  <si>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</si>
  <si>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</si>
  <si>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</si>
  <si>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</si>
  <si>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</si>
  <si>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</si>
  <si>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</si>
  <si>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</si>
  <si>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</si>
  <si>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</si>
  <si>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</si>
  <si>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</si>
  <si>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</si>
  <si>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</si>
  <si>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</si>
  <si>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</si>
  <si>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</si>
  <si>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</si>
  <si>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</si>
  <si>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</si>
  <si>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</si>
  <si>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</si>
  <si>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</si>
  <si>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</si>
  <si>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</si>
  <si>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</si>
  <si>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</si>
  <si>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</si>
  <si>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</si>
  <si>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</si>
  <si>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</si>
  <si>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</si>
  <si>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</si>
  <si>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</si>
  <si>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</si>
  <si>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</si>
  <si>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</si>
  <si>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</si>
  <si>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</si>
  <si>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</si>
  <si>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</si>
  <si>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</si>
  <si>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</si>
  <si>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</si>
  <si>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</si>
  <si>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</si>
  <si>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</si>
  <si>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</si>
  <si>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</si>
  <si>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</si>
  <si>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</si>
  <si>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</si>
  <si>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</si>
  <si>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</si>
  <si>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</si>
  <si>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</si>
  <si>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</si>
  <si>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</si>
  <si>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</si>
  <si>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</si>
  <si>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</si>
  <si>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</si>
  <si>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</si>
  <si>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</si>
  <si>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</si>
  <si>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</si>
  <si>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</si>
  <si>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</si>
  <si>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</si>
  <si>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</si>
  <si>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</si>
  <si>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</si>
  <si>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</si>
  <si>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</si>
  <si>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</si>
  <si>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</si>
  <si>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</si>
  <si>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</si>
  <si>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</si>
  <si>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</si>
  <si>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</si>
  <si>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</si>
  <si>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</si>
  <si>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</si>
  <si>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</si>
  <si>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</si>
  <si>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</si>
  <si>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</si>
  <si>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</si>
  <si>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</si>
  <si>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</si>
  <si>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</si>
  <si>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</si>
  <si>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</si>
  <si>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</si>
  <si>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</si>
  <si>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</si>
  <si>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</si>
  <si>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</si>
  <si>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</si>
  <si>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</si>
  <si>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</si>
  <si>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</si>
  <si>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</si>
  <si>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</si>
  <si>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</si>
  <si>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</si>
  <si>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</si>
  <si>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</si>
  <si>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</si>
  <si>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</si>
  <si>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</si>
  <si>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</si>
  <si>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</si>
  <si>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</si>
  <si>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</si>
  <si>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</si>
  <si>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</si>
  <si>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</si>
  <si>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</si>
  <si>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</si>
  <si>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</si>
  <si>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</si>
  <si>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</si>
  <si>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</si>
  <si>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</si>
  <si>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</si>
  <si>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</si>
  <si>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</si>
  <si>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</si>
  <si>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</si>
  <si>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</si>
  <si>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</si>
  <si>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</si>
  <si>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</si>
  <si>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</si>
  <si>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</si>
  <si>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</si>
  <si>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</si>
  <si>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</si>
  <si>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</si>
  <si>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</si>
  <si>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</si>
  <si>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</si>
  <si>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</si>
  <si>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</si>
  <si>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</si>
  <si>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</si>
  <si>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</si>
  <si>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</si>
  <si>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</si>
  <si>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</si>
  <si>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</si>
  <si>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</si>
  <si>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</si>
  <si>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</si>
  <si>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</si>
  <si>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</si>
  <si>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</si>
  <si>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</si>
  <si>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</si>
  <si>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</si>
  <si>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</si>
  <si>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</si>
  <si>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</si>
  <si>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</si>
  <si>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</si>
  <si>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</si>
  <si>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</si>
  <si>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</si>
  <si>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</si>
  <si>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</si>
  <si>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</si>
  <si>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</si>
  <si>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</si>
  <si>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</si>
  <si>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</si>
  <si>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</si>
  <si>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</si>
  <si>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</si>
  <si>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</si>
  <si>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</si>
  <si>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</si>
  <si>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</si>
  <si>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</si>
  <si>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</si>
  <si>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</si>
  <si>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</si>
  <si>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</si>
  <si>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</si>
  <si>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</si>
  <si>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</si>
  <si>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</si>
  <si>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</si>
  <si>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</si>
  <si>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</si>
  <si>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</si>
  <si>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</si>
  <si>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</si>
  <si>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</si>
  <si>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</si>
  <si>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</si>
  <si>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</si>
  <si>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</si>
  <si>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</si>
  <si>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</si>
  <si>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</si>
  <si>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</si>
  <si>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</si>
  <si>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</si>
  <si>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</si>
  <si>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</si>
  <si>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</si>
  <si>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</si>
  <si>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</si>
  <si>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</si>
  <si>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</si>
  <si>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</si>
  <si>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</si>
  <si>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</si>
  <si>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</si>
  <si>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</si>
  <si>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</si>
  <si>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</si>
  <si>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</si>
  <si>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</si>
  <si>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</si>
  <si>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</si>
  <si>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</si>
  <si>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</si>
  <si>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</si>
  <si>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</si>
  <si>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</si>
  <si>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</si>
  <si>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</si>
  <si>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</si>
  <si>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</si>
  <si>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</si>
  <si>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</si>
  <si>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</si>
  <si>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</si>
  <si>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</si>
  <si>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</si>
  <si>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</si>
  <si>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</si>
  <si>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</si>
  <si>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</si>
  <si>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</si>
  <si>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</si>
  <si>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</si>
  <si>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</si>
  <si>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</si>
  <si>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</si>
  <si>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</si>
  <si>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</si>
  <si>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</si>
  <si>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</si>
  <si>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</si>
  <si>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</si>
  <si>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</si>
  <si>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</si>
  <si>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</si>
  <si>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</si>
  <si>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</si>
  <si>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</si>
  <si>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</si>
  <si>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</si>
  <si>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</si>
  <si>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</si>
  <si>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</si>
  <si>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</si>
  <si>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</si>
  <si>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</si>
  <si>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</si>
  <si>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</si>
  <si>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</si>
  <si>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</si>
  <si>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</si>
  <si>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</si>
  <si>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</si>
  <si>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</si>
  <si>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</si>
  <si>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</si>
  <si>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</si>
  <si>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</si>
  <si>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</si>
  <si>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</si>
  <si>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</si>
  <si>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</si>
  <si>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</si>
  <si>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</si>
  <si>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</si>
  <si>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</si>
  <si>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</si>
  <si>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</si>
  <si>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</si>
  <si>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</si>
  <si>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</si>
  <si>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</si>
  <si>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</si>
  <si>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</si>
  <si>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</si>
  <si>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</si>
  <si>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</si>
  <si>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</si>
  <si>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</si>
  <si>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</si>
  <si>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</si>
  <si>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</si>
  <si>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</si>
  <si>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</si>
  <si>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</si>
  <si>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</si>
  <si>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</si>
  <si>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</si>
  <si>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</si>
  <si>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</si>
  <si>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</si>
  <si>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</si>
  <si>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</si>
  <si>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</si>
  <si>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</si>
  <si>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</si>
  <si>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</si>
  <si>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</si>
  <si>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</si>
  <si>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</si>
  <si>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</si>
  <si>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</si>
  <si>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</si>
  <si>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</si>
  <si>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</si>
  <si>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</si>
  <si>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</si>
  <si>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</si>
  <si>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</si>
  <si>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</si>
  <si>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</si>
  <si>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</si>
  <si>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</si>
  <si>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</si>
  <si>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</si>
  <si>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</si>
  <si>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</si>
  <si>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</si>
  <si>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</si>
  <si>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</si>
  <si>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</si>
  <si>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</si>
  <si>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</si>
  <si>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</si>
  <si>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</si>
  <si>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</si>
  <si>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</si>
  <si>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</si>
  <si>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</si>
  <si>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</si>
  <si>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</si>
  <si>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</si>
  <si>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</si>
  <si>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</si>
  <si>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</si>
  <si>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</si>
  <si>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</si>
  <si>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</si>
  <si>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</si>
  <si>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</si>
  <si>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</si>
  <si>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</si>
  <si>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</si>
  <si>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</si>
  <si>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</si>
  <si>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</si>
  <si>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</si>
  <si>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</si>
  <si>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</si>
  <si>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</si>
  <si>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</si>
  <si>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</si>
  <si>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</si>
  <si>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</si>
  <si>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</si>
  <si>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</si>
  <si>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</si>
  <si>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</si>
  <si>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</si>
  <si>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</si>
  <si>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</si>
  <si>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</si>
  <si>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</si>
  <si>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</si>
  <si>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</si>
  <si>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</si>
  <si>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</si>
  <si>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</si>
  <si>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</si>
  <si>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</si>
  <si>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</si>
  <si>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</si>
  <si>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</si>
  <si>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</si>
  <si>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</si>
  <si>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</si>
  <si>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</si>
  <si>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</si>
  <si>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</si>
  <si>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</si>
  <si>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</si>
  <si>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</si>
  <si>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</si>
  <si>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</si>
  <si>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</si>
  <si>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</si>
  <si>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</si>
  <si>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</si>
  <si>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</si>
  <si>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</si>
  <si>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</si>
  <si>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</si>
  <si>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</si>
  <si>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</si>
  <si>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</si>
  <si>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</si>
  <si>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</si>
  <si>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</si>
  <si>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</si>
  <si>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</si>
  <si>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</si>
  <si>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</si>
  <si>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</si>
  <si>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</si>
  <si>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</si>
  <si>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</si>
  <si>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</si>
  <si>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</si>
  <si>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</si>
  <si>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</si>
  <si>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</si>
  <si>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</si>
  <si>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</si>
  <si>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</si>
  <si>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</si>
  <si>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</si>
  <si>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</si>
  <si>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</si>
  <si>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</si>
  <si>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</si>
  <si>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</si>
  <si>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</si>
  <si>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</si>
  <si>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</si>
  <si>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</si>
  <si>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</si>
  <si>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</si>
  <si>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</si>
  <si>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</si>
  <si>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</si>
  <si>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</si>
  <si>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</si>
  <si>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</si>
  <si>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</si>
  <si>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</si>
  <si>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</si>
  <si>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</si>
  <si>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</si>
  <si>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</si>
  <si>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</si>
  <si>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</si>
  <si>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</si>
  <si>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</si>
  <si>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</si>
  <si>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</si>
  <si>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</si>
  <si>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</si>
  <si>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</si>
  <si>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</si>
  <si>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</si>
  <si>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</si>
  <si>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</si>
  <si>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</si>
  <si>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</si>
  <si>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</si>
  <si>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</si>
  <si>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</si>
  <si>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</si>
  <si>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</si>
  <si>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</si>
  <si>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</si>
  <si>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</si>
  <si>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</si>
  <si>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</si>
  <si>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</si>
  <si>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</si>
  <si>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</si>
  <si>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</si>
  <si>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</si>
  <si>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</si>
  <si>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</si>
  <si>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</si>
  <si>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</si>
  <si>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</si>
  <si>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</si>
  <si>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</si>
  <si>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</si>
  <si>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</si>
  <si>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</si>
  <si>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</si>
  <si>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</si>
  <si>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</si>
  <si>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</si>
  <si>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</si>
  <si>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</si>
  <si>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</si>
  <si>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</si>
  <si>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</si>
  <si>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</si>
  <si>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</si>
  <si>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</si>
  <si>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</si>
  <si>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</si>
  <si>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</si>
  <si>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</si>
  <si>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</si>
  <si>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</si>
  <si>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</si>
  <si>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</si>
  <si>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</si>
  <si>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</si>
  <si>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</si>
  <si>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</si>
  <si>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</si>
  <si>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</si>
  <si>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</si>
  <si>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</si>
  <si>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</si>
  <si>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</si>
  <si>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</si>
  <si>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</si>
  <si>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</si>
  <si>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</si>
  <si>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</si>
  <si>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</si>
  <si>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</si>
  <si>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</si>
  <si>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</si>
  <si>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</si>
  <si>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</si>
  <si>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</si>
  <si>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</si>
  <si>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</si>
  <si>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</si>
  <si>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</si>
  <si>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</si>
  <si>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</si>
  <si>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</si>
  <si>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</si>
  <si>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</si>
  <si>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</si>
  <si>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</si>
  <si>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</si>
  <si>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</si>
  <si>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</si>
  <si>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</si>
  <si>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</si>
  <si>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</si>
  <si>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</si>
  <si>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</si>
  <si>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</si>
  <si>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</si>
  <si>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</si>
  <si>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</si>
  <si>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</si>
  <si>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</si>
  <si>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</si>
  <si>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</si>
  <si>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</si>
  <si>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</si>
  <si>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</si>
  <si>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</si>
  <si>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</si>
  <si>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</si>
  <si>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</si>
  <si>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</si>
  <si>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</si>
  <si>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</si>
  <si>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</si>
  <si>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</si>
  <si>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</si>
  <si>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</si>
  <si>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</si>
  <si>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</si>
  <si>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</si>
  <si>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</si>
  <si>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</si>
  <si>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</si>
  <si>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</si>
  <si>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</si>
  <si>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</si>
  <si>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</si>
  <si>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</si>
  <si>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</si>
  <si>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</si>
  <si>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</si>
  <si>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</si>
  <si>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</si>
  <si>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</si>
  <si>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</si>
  <si>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</si>
  <si>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</si>
  <si>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</si>
  <si>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</si>
  <si>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</si>
  <si>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</si>
  <si>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</si>
  <si>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</si>
  <si>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</si>
  <si>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</si>
  <si>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</si>
  <si>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</si>
  <si>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</si>
  <si>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</si>
  <si>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</si>
  <si>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</si>
  <si>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</si>
  <si>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</si>
  <si>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</si>
  <si>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</si>
  <si>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</si>
  <si>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</si>
  <si>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</si>
  <si>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</si>
  <si>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</si>
  <si>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</si>
  <si>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</si>
  <si>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</si>
  <si>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</si>
  <si>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</si>
  <si>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</si>
  <si>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</si>
  <si>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</si>
  <si>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</si>
  <si>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</si>
  <si>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</si>
  <si>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</si>
  <si>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</si>
  <si>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</si>
  <si>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</si>
  <si>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</si>
  <si>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</si>
  <si>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</si>
  <si>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</si>
  <si>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</si>
  <si>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</si>
  <si>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</si>
  <si>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</si>
  <si>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</si>
  <si>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</si>
  <si>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</si>
  <si>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</si>
  <si>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</si>
  <si>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</si>
  <si>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</si>
  <si>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</si>
  <si>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</si>
  <si>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</si>
  <si>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</si>
  <si>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</si>
  <si>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</si>
  <si>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</si>
  <si>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</si>
  <si>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</si>
  <si>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</si>
  <si>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</si>
  <si>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</si>
  <si>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</si>
  <si>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</si>
  <si>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</si>
  <si>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</si>
  <si>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</si>
  <si>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</si>
  <si>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</si>
  <si>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</si>
  <si>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</si>
  <si>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</si>
  <si>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</si>
  <si>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</si>
  <si>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</si>
  <si>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</si>
  <si>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</si>
  <si>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</si>
  <si>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</si>
  <si>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</si>
  <si>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</si>
  <si>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</si>
  <si>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</si>
  <si>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</si>
  <si>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</si>
  <si>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</si>
  <si>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</si>
  <si>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</si>
  <si>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</si>
  <si>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</si>
  <si>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</si>
  <si>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</si>
  <si>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</si>
  <si>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</si>
  <si>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</si>
  <si>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</si>
  <si>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</si>
  <si>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</si>
  <si>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</si>
  <si>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</si>
  <si>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</si>
  <si>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</si>
  <si>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</si>
  <si>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</si>
  <si>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</si>
  <si>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</si>
  <si>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</si>
  <si>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</si>
  <si>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</si>
  <si>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</si>
  <si>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</si>
  <si>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</si>
  <si>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</si>
  <si>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</si>
  <si>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</si>
  <si>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</si>
  <si>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</si>
  <si>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</si>
  <si>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</si>
  <si>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</si>
  <si>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</si>
  <si>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</si>
  <si>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</si>
  <si>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</si>
  <si>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</si>
  <si>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</si>
  <si>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</si>
  <si>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</si>
  <si>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</si>
  <si>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</si>
  <si>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</si>
  <si>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</si>
  <si>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</si>
  <si>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</si>
  <si>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</si>
  <si>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</si>
  <si>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</si>
  <si>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</si>
  <si>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</si>
  <si>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</si>
  <si>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</si>
  <si>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</si>
  <si>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</si>
  <si>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</si>
  <si>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</si>
  <si>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</si>
  <si>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</si>
  <si>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</si>
  <si>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</si>
  <si>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</si>
  <si>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</si>
  <si>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</si>
  <si>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</si>
  <si>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</si>
  <si>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</si>
  <si>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</si>
  <si>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</si>
  <si>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</si>
  <si>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</si>
  <si>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</si>
  <si>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</si>
  <si>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</si>
  <si>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</si>
  <si>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</si>
  <si>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</si>
  <si>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</si>
  <si>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</si>
  <si>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</si>
  <si>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</si>
  <si>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</si>
  <si>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</si>
  <si>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</si>
  <si>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</si>
  <si>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</si>
  <si>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</si>
  <si>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</si>
  <si>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</si>
  <si>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</si>
  <si>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</si>
  <si>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</si>
  <si>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</si>
  <si>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</si>
  <si>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</si>
  <si>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</si>
  <si>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</si>
  <si>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</si>
  <si>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</si>
  <si>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</si>
  <si>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</si>
  <si>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</si>
  <si>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</si>
  <si>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</si>
  <si>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</si>
  <si>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</si>
  <si>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</si>
  <si>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</si>
  <si>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</si>
  <si>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</si>
  <si>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</si>
  <si>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</si>
  <si>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</si>
  <si>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</si>
  <si>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</si>
  <si>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</si>
  <si>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</si>
  <si>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</si>
  <si>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</si>
  <si>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</si>
  <si>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</si>
  <si>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</si>
  <si>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</si>
  <si>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</si>
  <si>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</si>
  <si>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</si>
  <si>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</si>
  <si>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</si>
  <si>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</si>
  <si>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</si>
  <si>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</si>
  <si>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</si>
  <si>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</si>
  <si>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</si>
  <si>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</si>
  <si>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</si>
  <si>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</si>
  <si>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</si>
  <si>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</si>
  <si>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</si>
  <si>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</si>
  <si>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</si>
  <si>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</si>
  <si>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</si>
  <si>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</si>
  <si>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</si>
  <si>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</si>
  <si>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</si>
  <si>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</si>
  <si>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</si>
  <si>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</si>
  <si>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</si>
  <si>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</si>
  <si>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</si>
  <si>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</si>
  <si>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</si>
  <si>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</si>
  <si>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</si>
  <si>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</si>
  <si>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</si>
  <si>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</si>
  <si>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</si>
  <si>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</si>
  <si>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</si>
  <si>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</si>
  <si>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</si>
  <si>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</si>
  <si>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</si>
  <si>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</si>
  <si>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</si>
  <si>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</si>
  <si>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</si>
  <si>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</si>
  <si>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</si>
  <si>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</si>
  <si>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</si>
  <si>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</si>
  <si>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</si>
  <si>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</si>
  <si>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</si>
  <si>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</si>
  <si>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</si>
  <si>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</si>
  <si>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</si>
  <si>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</si>
  <si>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</si>
  <si>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</si>
  <si>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</si>
  <si>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</si>
  <si>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</si>
  <si>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</si>
  <si>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</si>
  <si>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</si>
  <si>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</si>
  <si>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</si>
  <si>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</si>
  <si>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</si>
  <si>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</si>
  <si>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</si>
  <si>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</si>
  <si>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</si>
  <si>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</si>
  <si>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</si>
  <si>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</si>
  <si>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</si>
  <si>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</si>
  <si>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</si>
  <si>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</si>
  <si>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</si>
  <si>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</si>
  <si>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</si>
  <si>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</si>
  <si>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</si>
  <si>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</si>
  <si>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</si>
  <si>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</si>
  <si>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</si>
  <si>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</si>
  <si>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</si>
  <si>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</si>
  <si>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</si>
  <si>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</si>
  <si>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</si>
  <si>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</si>
  <si>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</si>
  <si>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</si>
  <si>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</si>
  <si>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</si>
  <si>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</si>
  <si>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</si>
  <si>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</si>
  <si>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</si>
  <si>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</si>
  <si>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</si>
  <si>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</si>
  <si>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</si>
  <si>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</si>
  <si>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</si>
  <si>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</si>
  <si>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</si>
  <si>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</si>
  <si>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</si>
  <si>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</si>
  <si>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</si>
  <si>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</si>
  <si>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</si>
  <si>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</si>
  <si>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</si>
  <si>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</si>
  <si>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</si>
  <si>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</si>
  <si>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</si>
  <si>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</si>
  <si>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</si>
  <si>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</si>
  <si>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</si>
  <si>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</si>
  <si>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</si>
  <si>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</si>
  <si>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</si>
  <si>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</si>
  <si>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</si>
  <si>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</si>
  <si>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</si>
  <si>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</si>
  <si>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</si>
  <si>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</si>
  <si>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</si>
  <si>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</si>
  <si>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</si>
  <si>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</si>
  <si>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</si>
  <si>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</si>
  <si>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</si>
  <si>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</si>
  <si>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</si>
  <si>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</si>
  <si>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</si>
  <si>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</si>
  <si>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</si>
  <si>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</si>
  <si>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</si>
  <si>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</si>
  <si>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</si>
  <si>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</si>
  <si>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</si>
  <si>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</si>
  <si>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</si>
  <si>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</si>
  <si>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</si>
  <si>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</si>
  <si>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</si>
  <si>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</si>
  <si>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</si>
  <si>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</si>
  <si>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</si>
  <si>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</si>
  <si>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</si>
  <si>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</si>
  <si>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</si>
  <si>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</si>
  <si>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</si>
  <si>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</si>
  <si>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</si>
  <si>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</si>
  <si>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</si>
  <si>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</si>
  <si>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</si>
  <si>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</si>
  <si>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</si>
  <si>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</si>
  <si>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</si>
  <si>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</si>
  <si>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</si>
  <si>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</si>
  <si>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</si>
  <si>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</si>
  <si>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</si>
  <si>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</si>
  <si>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</si>
  <si>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</si>
  <si>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</si>
  <si>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</si>
  <si>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</si>
  <si>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</si>
  <si>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</si>
  <si>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</si>
  <si>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</si>
  <si>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</si>
  <si>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</si>
  <si>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</si>
  <si>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</si>
  <si>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</si>
  <si>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</si>
  <si>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</si>
  <si>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</si>
  <si>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</si>
  <si>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</si>
  <si>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</si>
  <si>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</si>
  <si>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</si>
  <si>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</si>
  <si>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</si>
  <si>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</si>
  <si>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</si>
  <si>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</si>
  <si>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</si>
  <si>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</si>
  <si>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</si>
  <si>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</si>
  <si>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</si>
  <si>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</si>
  <si>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</si>
  <si>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</si>
  <si>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</si>
  <si>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</si>
  <si>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</si>
  <si>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</si>
  <si>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</si>
  <si>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</si>
  <si>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</si>
  <si>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</si>
  <si>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</si>
  <si>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</si>
  <si>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</si>
  <si>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</si>
  <si>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</si>
  <si>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</si>
  <si>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</si>
  <si>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</si>
  <si>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</si>
  <si>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</si>
  <si>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</si>
  <si>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</si>
  <si>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</si>
  <si>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</si>
  <si>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</si>
  <si>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</si>
  <si>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</si>
  <si>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</si>
  <si>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</si>
  <si>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</si>
  <si>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</si>
  <si>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</si>
  <si>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</si>
  <si>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</si>
  <si>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</si>
  <si>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</si>
  <si>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</si>
  <si>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</si>
  <si>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</si>
  <si>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</si>
  <si>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</si>
  <si>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</si>
  <si>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</si>
  <si>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</si>
  <si>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</si>
  <si>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</si>
  <si>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</si>
  <si>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</si>
  <si>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</si>
  <si>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</si>
  <si>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</si>
  <si>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</si>
  <si>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</si>
  <si>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</si>
  <si>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</si>
  <si>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</si>
  <si>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</si>
  <si>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</si>
  <si>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</si>
  <si>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</si>
  <si>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</si>
  <si>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</si>
  <si>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</si>
  <si>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</si>
  <si>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</si>
  <si>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</si>
  <si>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</si>
  <si>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</si>
  <si>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</si>
  <si>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</si>
  <si>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</si>
  <si>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</si>
  <si>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</si>
  <si>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</si>
  <si>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</si>
  <si>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</si>
  <si>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</si>
  <si>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</si>
  <si>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</si>
  <si>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</si>
  <si>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</si>
  <si>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</si>
  <si>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</si>
  <si>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</si>
  <si>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</si>
  <si>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</si>
  <si>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</si>
  <si>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</si>
  <si>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</si>
  <si>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</si>
  <si>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</si>
  <si>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</si>
  <si>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</si>
  <si>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</si>
  <si>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</si>
  <si>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</si>
  <si>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</si>
  <si>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</si>
  <si>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</si>
  <si>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</si>
  <si>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</si>
  <si>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</si>
  <si>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</si>
  <si>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</si>
  <si>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</si>
  <si>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</si>
  <si>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</si>
  <si>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</si>
  <si>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</si>
  <si>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</si>
  <si>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</si>
  <si>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</si>
  <si>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</si>
  <si>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</si>
  <si>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</si>
  <si>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</si>
  <si>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</si>
  <si>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</si>
  <si>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</si>
  <si>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</si>
  <si>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</si>
  <si>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</si>
  <si>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</si>
  <si>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</si>
  <si>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</si>
  <si>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</si>
  <si>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</si>
  <si>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</si>
  <si>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</si>
  <si>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</si>
  <si>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</si>
  <si>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</si>
  <si>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</si>
  <si>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</si>
  <si>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</si>
  <si>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</si>
  <si>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</si>
  <si>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</si>
  <si>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</si>
  <si>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</si>
  <si>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</si>
  <si>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</si>
  <si>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</si>
  <si>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</si>
  <si>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</si>
  <si>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</si>
  <si>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</si>
  <si>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</si>
  <si>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</si>
  <si>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</si>
  <si>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</si>
  <si>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</si>
  <si>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</si>
  <si>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</si>
  <si>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</si>
  <si>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</si>
  <si>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</si>
  <si>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</si>
  <si>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</si>
  <si>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</si>
  <si>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</si>
  <si>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</si>
  <si>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</si>
  <si>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</si>
  <si>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</si>
  <si>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</si>
  <si>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</si>
  <si>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</si>
  <si>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</si>
  <si>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</si>
  <si>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</si>
  <si>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</si>
  <si>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</si>
  <si>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</si>
  <si>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</si>
  <si>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</si>
  <si>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</si>
  <si>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</si>
  <si>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</si>
  <si>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</si>
  <si>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</si>
  <si>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</si>
  <si>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</si>
  <si>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</si>
  <si>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</si>
  <si>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</si>
  <si>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</si>
  <si>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</si>
  <si>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</si>
  <si>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</si>
  <si>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</si>
  <si>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</si>
  <si>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</si>
  <si>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</si>
  <si>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</si>
  <si>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</si>
  <si>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</si>
  <si>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</si>
  <si>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</si>
  <si>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</si>
  <si>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</si>
  <si>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</si>
  <si>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</si>
  <si>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</si>
  <si>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</si>
  <si>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</si>
  <si>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</si>
  <si>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</si>
  <si>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</si>
  <si>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</si>
  <si>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</si>
  <si>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</si>
  <si>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</si>
  <si>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</si>
  <si>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</si>
  <si>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</si>
  <si>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</si>
  <si>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</si>
  <si>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</si>
  <si>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</si>
  <si>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</si>
  <si>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</si>
  <si>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</si>
  <si>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</si>
  <si>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</si>
  <si>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</si>
  <si>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</si>
  <si>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</si>
  <si>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</si>
  <si>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</si>
  <si>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</si>
  <si>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</si>
  <si>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</si>
  <si>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</si>
  <si>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</si>
  <si>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</si>
  <si>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</si>
  <si>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</si>
  <si>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</si>
  <si>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</si>
  <si>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</si>
  <si>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</si>
  <si>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</si>
  <si>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</si>
  <si>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</si>
  <si>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</si>
  <si>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</si>
  <si>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</si>
  <si>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</si>
  <si>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</si>
  <si>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</si>
  <si>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</si>
  <si>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</si>
  <si>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</si>
  <si>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</si>
  <si>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</si>
  <si>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</si>
  <si>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</si>
  <si>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</si>
  <si>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</si>
  <si>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</si>
  <si>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</si>
  <si>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</si>
  <si>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</si>
  <si>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</si>
  <si>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</si>
  <si>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</si>
  <si>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</si>
  <si>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</si>
  <si>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</si>
  <si>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</si>
  <si>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</si>
  <si>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</si>
  <si>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</si>
  <si>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</si>
  <si>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</si>
  <si>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</si>
  <si>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</si>
  <si>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</si>
  <si>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</si>
  <si>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</si>
  <si>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</si>
  <si>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</si>
  <si>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</si>
  <si>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</si>
  <si>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</si>
  <si>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</si>
  <si>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</si>
  <si>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</si>
  <si>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</si>
  <si>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</si>
  <si>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</si>
  <si>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</si>
  <si>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</si>
  <si>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</si>
  <si>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</si>
  <si>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</si>
  <si>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</si>
  <si>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</si>
  <si>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</si>
  <si>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</si>
  <si>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</si>
  <si>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</si>
  <si>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</si>
  <si>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</si>
  <si>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</si>
  <si>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</si>
  <si>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</si>
  <si>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</si>
  <si>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</si>
  <si>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</si>
  <si>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</si>
  <si>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</si>
  <si>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</si>
  <si>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</si>
  <si>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</si>
  <si>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</si>
  <si>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</si>
  <si>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</si>
  <si>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</si>
  <si>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</si>
  <si>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</si>
  <si>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</si>
  <si>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</si>
  <si>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</si>
  <si>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</si>
  <si>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</si>
  <si>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</si>
  <si>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</si>
  <si>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</si>
  <si>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</si>
  <si>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</si>
  <si>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</si>
  <si>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</si>
  <si>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</si>
  <si>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</si>
  <si>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</si>
  <si>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</si>
  <si>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</si>
  <si>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</si>
  <si>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</si>
  <si>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</si>
  <si>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</si>
  <si>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</si>
  <si>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</si>
  <si>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</si>
  <si>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</si>
  <si>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</si>
  <si>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</si>
  <si>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</si>
  <si>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</si>
  <si>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</si>
  <si>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</si>
  <si>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</si>
  <si>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</si>
  <si>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</si>
  <si>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</si>
  <si>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</si>
  <si>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</si>
  <si>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</si>
  <si>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</si>
  <si>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</si>
  <si>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</si>
  <si>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</si>
  <si>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</si>
  <si>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</si>
  <si>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</si>
  <si>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</si>
  <si>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</si>
  <si>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</si>
  <si>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</si>
  <si>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</si>
  <si>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</si>
  <si>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</si>
  <si>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</si>
  <si>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</si>
  <si>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</si>
  <si>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</si>
  <si>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</si>
  <si>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</si>
  <si>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</si>
  <si>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</si>
  <si>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</si>
  <si>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</si>
  <si>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</si>
  <si>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</si>
  <si>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</si>
  <si>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</si>
  <si>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</si>
  <si>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</si>
  <si>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</si>
  <si>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</si>
  <si>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</si>
  <si>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</si>
  <si>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</si>
  <si>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</si>
  <si>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</si>
  <si>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</si>
  <si>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</si>
  <si>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</si>
  <si>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</si>
  <si>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</si>
  <si>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</si>
  <si>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</si>
  <si>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</si>
  <si>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</si>
  <si>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</si>
  <si>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</si>
  <si>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</si>
  <si>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</si>
  <si>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</si>
  <si>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</si>
  <si>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</si>
  <si>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</si>
  <si>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</si>
  <si>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</si>
  <si>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</si>
  <si>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</si>
  <si>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</si>
  <si>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</si>
  <si>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</si>
  <si>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</si>
  <si>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</si>
  <si>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</si>
  <si>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</si>
  <si>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</si>
  <si>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</si>
  <si>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</si>
  <si>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</si>
  <si>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</si>
  <si>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</si>
  <si>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</si>
  <si>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</si>
  <si>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</si>
  <si>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</si>
  <si>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</si>
  <si>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</si>
  <si>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</si>
  <si>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</si>
  <si>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</si>
  <si>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</si>
  <si>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</si>
  <si>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</si>
  <si>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</si>
  <si>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</si>
  <si>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</si>
  <si>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</si>
  <si>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</si>
  <si>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</si>
  <si>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</si>
  <si>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</si>
  <si>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</si>
  <si>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</si>
  <si>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</si>
  <si>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</si>
  <si>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</si>
  <si>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</si>
  <si>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</si>
  <si>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</si>
  <si>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</si>
  <si>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</si>
  <si>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</si>
  <si>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</si>
  <si>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</si>
  <si>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</si>
  <si>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</si>
  <si>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</si>
  <si>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</si>
  <si>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</si>
  <si>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</si>
  <si>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</si>
  <si>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</si>
  <si>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</si>
  <si>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</si>
  <si>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</si>
  <si>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</si>
  <si>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</si>
  <si>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</si>
  <si>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</si>
  <si>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</si>
  <si>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</si>
  <si>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</si>
  <si>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</si>
  <si>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</si>
  <si>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</si>
  <si>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</si>
  <si>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</si>
  <si>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</si>
  <si>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</si>
  <si>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</si>
  <si>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</si>
  <si>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</si>
  <si>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</si>
  <si>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</si>
  <si>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</si>
  <si>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</si>
  <si>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</si>
  <si>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</si>
  <si>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</si>
  <si>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</si>
  <si>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</si>
  <si>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</si>
  <si>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</si>
  <si>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</si>
  <si>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</si>
  <si>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</si>
  <si>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</si>
  <si>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</si>
  <si>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</si>
  <si>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</si>
  <si>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</si>
  <si>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</si>
  <si>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</si>
  <si>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</si>
  <si>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</si>
  <si>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</si>
  <si>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</si>
  <si>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</si>
  <si>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</si>
  <si>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</si>
  <si>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</si>
  <si>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</si>
  <si>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</si>
  <si>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</si>
  <si>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</si>
  <si>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</si>
  <si>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</si>
  <si>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</si>
  <si>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</si>
  <si>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</si>
  <si>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</si>
  <si>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</si>
  <si>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</si>
  <si>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</si>
  <si>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</si>
  <si>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</si>
  <si>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</si>
  <si>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</si>
  <si>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</si>
  <si>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</si>
  <si>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</si>
  <si>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</si>
  <si>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</si>
  <si>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</si>
  <si>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</si>
  <si>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</si>
  <si>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</si>
  <si>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</si>
  <si>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</si>
  <si>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</si>
  <si>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</si>
  <si>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</si>
  <si>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</si>
  <si>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</si>
  <si>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</si>
  <si>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</si>
  <si>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</si>
  <si>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</si>
  <si>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</si>
  <si>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</si>
  <si>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</si>
  <si>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</si>
  <si>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</si>
  <si>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</si>
  <si>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</si>
  <si>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</si>
  <si>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</si>
  <si>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</si>
  <si>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</si>
  <si>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</si>
  <si>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</si>
  <si>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</si>
  <si>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</si>
  <si>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</si>
  <si>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</si>
  <si>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</si>
  <si>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</si>
  <si>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</si>
  <si>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</si>
  <si>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</si>
  <si>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</si>
  <si>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</si>
  <si>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</si>
  <si>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</si>
  <si>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</si>
  <si>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</si>
  <si>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</si>
  <si>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</si>
  <si>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</si>
  <si>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</si>
  <si>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</si>
  <si>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</si>
  <si>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</si>
  <si>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</si>
  <si>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</si>
  <si>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</si>
  <si>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</si>
  <si>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</si>
  <si>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</si>
  <si>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</si>
  <si>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</si>
  <si>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</si>
  <si>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</si>
  <si>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</si>
  <si>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</si>
  <si>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</si>
  <si>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</si>
  <si>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</si>
  <si>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</si>
  <si>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</si>
  <si>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</si>
  <si>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</si>
  <si>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</si>
  <si>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</si>
  <si>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</si>
  <si>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</si>
  <si>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</si>
  <si>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</si>
  <si>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</si>
  <si>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</si>
  <si>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</si>
  <si>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</si>
  <si>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</si>
  <si>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</si>
  <si>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</si>
  <si>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</si>
  <si>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</si>
  <si>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</si>
  <si>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</si>
  <si>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</si>
  <si>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</si>
  <si>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</si>
  <si>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</si>
  <si>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</si>
  <si>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</si>
  <si>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</si>
  <si>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</si>
  <si>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</si>
  <si>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</si>
  <si>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</si>
  <si>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</si>
  <si>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</si>
  <si>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</si>
  <si>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</si>
  <si>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</si>
  <si>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</si>
  <si>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</si>
  <si>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</si>
  <si>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</si>
  <si>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</si>
  <si>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</si>
  <si>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</si>
  <si>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</si>
  <si>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</si>
  <si>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</si>
  <si>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</si>
  <si>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</si>
  <si>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</si>
  <si>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</si>
  <si>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</si>
  <si>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</si>
  <si>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</si>
  <si>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</si>
  <si>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</si>
  <si>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</si>
  <si>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</si>
  <si>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</si>
  <si>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</si>
  <si>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</si>
  <si>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</si>
  <si>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</si>
  <si>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</si>
  <si>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</si>
  <si>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</si>
  <si>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</si>
  <si>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</si>
  <si>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</si>
  <si>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</si>
  <si>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</si>
  <si>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</si>
  <si>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</si>
  <si>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</si>
  <si>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</si>
  <si>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</si>
  <si>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</si>
  <si>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</si>
  <si>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</si>
  <si>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</si>
  <si>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</si>
  <si>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</si>
  <si>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</si>
  <si>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</si>
  <si>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</si>
  <si>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</si>
  <si>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</si>
  <si>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</si>
  <si>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</si>
  <si>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</si>
  <si>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</si>
  <si>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</si>
  <si>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</si>
  <si>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</si>
  <si>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</si>
  <si>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</si>
  <si>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</si>
  <si>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</si>
  <si>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</si>
  <si>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</si>
  <si>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</si>
  <si>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</si>
  <si>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</si>
  <si>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</si>
  <si>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</si>
  <si>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</si>
  <si>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</si>
  <si>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</si>
  <si>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</si>
  <si>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</si>
  <si>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</si>
  <si>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</si>
  <si>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</si>
  <si>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</si>
  <si>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</si>
  <si>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</si>
  <si>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</si>
  <si>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</si>
  <si>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</si>
  <si>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</si>
  <si>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</si>
  <si>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</si>
  <si>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</si>
  <si>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</si>
  <si>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</si>
  <si>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</si>
  <si>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</si>
  <si>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</si>
  <si>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</si>
  <si>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</si>
  <si>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</si>
  <si>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</si>
  <si>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</si>
  <si>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</si>
  <si>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</si>
  <si>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</si>
  <si>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</si>
  <si>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</si>
  <si>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</si>
  <si>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</si>
  <si>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</si>
  <si>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</si>
  <si>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</si>
  <si>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</si>
  <si>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</si>
  <si>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</si>
  <si>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</si>
  <si>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</si>
  <si>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</si>
  <si>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</si>
  <si>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</si>
  <si>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</si>
  <si>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</si>
  <si>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</si>
  <si>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</si>
  <si>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</si>
  <si>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</si>
  <si>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</si>
  <si>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</si>
  <si>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</si>
  <si>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</si>
  <si>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</si>
  <si>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</si>
  <si>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</si>
  <si>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</si>
  <si>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</si>
  <si>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</si>
  <si>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</si>
  <si>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</si>
  <si>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</si>
  <si>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</si>
  <si>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</si>
  <si>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</si>
  <si>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</si>
  <si>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</si>
  <si>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</si>
  <si>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</si>
  <si>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</si>
  <si>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</si>
  <si>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</si>
  <si>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</si>
  <si>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</si>
  <si>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</si>
  <si>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</si>
  <si>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</si>
  <si>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</si>
  <si>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</si>
  <si>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</si>
  <si>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</si>
  <si>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</si>
  <si>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</si>
  <si>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</si>
  <si>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</si>
  <si>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</si>
  <si>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</si>
  <si>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</si>
  <si>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</si>
  <si>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</si>
  <si>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</si>
  <si>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</si>
  <si>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</si>
  <si>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</si>
  <si>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</si>
  <si>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</si>
  <si>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</si>
  <si>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</si>
  <si>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</si>
  <si>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</si>
  <si>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</si>
  <si>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</si>
  <si>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</si>
  <si>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</si>
  <si>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</si>
  <si>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</si>
  <si>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</si>
  <si>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</si>
  <si>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</si>
  <si>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</si>
  <si>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</si>
  <si>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</si>
  <si>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</si>
  <si>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</si>
  <si>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</si>
  <si>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</si>
  <si>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</si>
  <si>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</si>
  <si>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</si>
  <si>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</si>
  <si>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</si>
  <si>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</si>
  <si>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</si>
  <si>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</si>
  <si>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</si>
  <si>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</si>
  <si>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</si>
  <si>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</si>
  <si>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</si>
  <si>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</si>
  <si>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</si>
  <si>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</si>
  <si>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</si>
  <si>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</si>
  <si>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</si>
  <si>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</si>
  <si>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</si>
  <si>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</si>
  <si>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</si>
  <si>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</si>
  <si>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</si>
  <si>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</si>
  <si>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</si>
  <si>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</si>
  <si>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</si>
  <si>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</si>
  <si>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</si>
  <si>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</si>
  <si>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</si>
  <si>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</si>
  <si>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</si>
  <si>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</si>
  <si>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</si>
  <si>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</si>
  <si>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</si>
  <si>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</si>
  <si>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</si>
  <si>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</si>
  <si>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</si>
  <si>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</si>
  <si>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</si>
  <si>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</si>
  <si>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</si>
  <si>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</si>
  <si>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</si>
  <si>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</si>
  <si>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</si>
  <si>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</si>
  <si>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</si>
  <si>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</si>
  <si>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</si>
  <si>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</si>
  <si>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</si>
  <si>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</si>
  <si>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</si>
  <si>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</si>
  <si>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</si>
  <si>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</si>
  <si>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</si>
  <si>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</si>
  <si>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</si>
  <si>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</si>
  <si>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</si>
  <si>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</si>
  <si>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</si>
  <si>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</si>
  <si>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</si>
  <si>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</si>
  <si>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</si>
  <si>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</si>
  <si>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</si>
  <si>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</si>
  <si>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</si>
  <si>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</si>
  <si>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</si>
  <si>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</si>
  <si>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</si>
  <si>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</si>
  <si>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</si>
  <si>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</si>
  <si>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</si>
  <si>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</si>
  <si>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</si>
  <si>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</si>
  <si>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</si>
  <si>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</si>
  <si>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</si>
  <si>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</si>
  <si>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</si>
  <si>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</si>
  <si>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</si>
  <si>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</si>
  <si>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</si>
  <si>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</si>
  <si>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</si>
  <si>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</si>
  <si>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</si>
  <si>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</si>
  <si>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</si>
  <si>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</si>
  <si>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</si>
  <si>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</si>
  <si>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</si>
  <si>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</si>
  <si>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</si>
  <si>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</si>
  <si>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</si>
  <si>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</si>
  <si>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</si>
  <si>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</si>
  <si>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</si>
  <si>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</si>
  <si>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</si>
  <si>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</si>
  <si>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</si>
  <si>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</si>
  <si>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</si>
  <si>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</si>
  <si>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</si>
  <si>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</si>
  <si>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</si>
  <si>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</si>
  <si>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</si>
  <si>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</si>
  <si>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</si>
  <si>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</si>
  <si>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</si>
  <si>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</si>
  <si>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</si>
  <si>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</si>
  <si>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</si>
  <si>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</si>
  <si>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</si>
  <si>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</si>
  <si>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</si>
  <si>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</si>
  <si>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</si>
  <si>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</si>
  <si>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</si>
  <si>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</si>
  <si>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</si>
  <si>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</si>
  <si>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</si>
  <si>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</si>
  <si>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</si>
  <si>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</si>
  <si>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</si>
  <si>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</si>
  <si>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</si>
  <si>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</si>
  <si>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</si>
  <si>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</si>
  <si>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</si>
  <si>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</si>
  <si>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</si>
  <si>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</si>
  <si>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</si>
  <si>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</si>
  <si>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</si>
  <si>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</si>
  <si>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</si>
  <si>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</si>
  <si>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</si>
  <si>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</si>
  <si>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</si>
  <si>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</si>
  <si>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</si>
  <si>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</si>
  <si>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</si>
  <si>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</si>
  <si>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</si>
  <si>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</si>
  <si>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</si>
  <si>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</si>
  <si>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</si>
  <si>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</si>
  <si>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</si>
  <si>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</si>
  <si>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</si>
  <si>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</si>
  <si>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</si>
  <si>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</si>
  <si>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</si>
  <si>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</si>
  <si>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</si>
  <si>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</si>
  <si>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</si>
  <si>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</si>
  <si>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</si>
  <si>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</si>
  <si>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</si>
  <si>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</si>
  <si>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</si>
  <si>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</si>
  <si>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</si>
  <si>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</si>
  <si>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</si>
  <si>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</si>
  <si>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</si>
  <si>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</si>
  <si>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</si>
  <si>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</si>
  <si>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</si>
  <si>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</si>
  <si>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</si>
  <si>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</si>
  <si>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</si>
  <si>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</si>
  <si>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</si>
  <si>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</si>
  <si>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</si>
  <si>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</si>
  <si>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</si>
  <si>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</si>
  <si>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</si>
  <si>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</si>
  <si>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</si>
  <si>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</si>
  <si>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</si>
  <si>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</si>
  <si>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</si>
  <si>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</si>
  <si>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</si>
  <si>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</si>
  <si>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</si>
  <si>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</si>
  <si>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</si>
  <si>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</si>
  <si>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</si>
  <si>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</si>
  <si>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</si>
  <si>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</si>
  <si>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</si>
  <si>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</si>
  <si>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</si>
  <si>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</si>
  <si>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</si>
  <si>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</si>
  <si>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</si>
  <si>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</si>
  <si>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</si>
  <si>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</si>
  <si>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</si>
  <si>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</si>
  <si>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</si>
  <si>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</si>
  <si>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</si>
  <si>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</si>
  <si>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</si>
  <si>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</si>
  <si>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</si>
  <si>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</si>
  <si>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</si>
  <si>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</si>
  <si>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</si>
  <si>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</si>
  <si>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</si>
  <si>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</si>
  <si>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</si>
  <si>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</si>
  <si>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</si>
  <si>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</si>
  <si>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</si>
  <si>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</si>
  <si>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</si>
  <si>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</si>
  <si>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</si>
  <si>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</si>
  <si>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</si>
  <si>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</si>
  <si>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</si>
  <si>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</si>
  <si>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</si>
  <si>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</si>
  <si>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</si>
  <si>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</si>
  <si>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</si>
  <si>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</si>
  <si>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</si>
  <si>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</si>
  <si>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</si>
  <si>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</si>
  <si>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</si>
  <si>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</si>
  <si>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</si>
  <si>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</si>
  <si>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</si>
  <si>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</si>
  <si>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</si>
  <si>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</si>
  <si>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</si>
  <si>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</si>
  <si>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</si>
  <si>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</si>
  <si>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</si>
  <si>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</si>
  <si>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</si>
  <si>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</si>
  <si>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</si>
  <si>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</si>
  <si>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</si>
  <si>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</si>
  <si>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</si>
  <si>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</si>
  <si>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</si>
  <si>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</si>
  <si>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</si>
  <si>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</si>
  <si>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</si>
  <si>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</si>
  <si>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</si>
  <si>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</si>
  <si>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</si>
  <si>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</si>
  <si>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</si>
  <si>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</si>
  <si>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</si>
  <si>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</si>
  <si>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</si>
  <si>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</si>
  <si>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</si>
  <si>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</si>
  <si>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</si>
  <si>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</si>
  <si>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</si>
  <si>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</si>
  <si>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</si>
  <si>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</si>
  <si>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</si>
  <si>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</si>
  <si>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</si>
  <si>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</si>
  <si>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</si>
  <si>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</si>
  <si>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</si>
  <si>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</si>
  <si>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</si>
  <si>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</si>
  <si>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</si>
  <si>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</si>
  <si>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</si>
  <si>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</si>
  <si>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</si>
  <si>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</si>
  <si>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</si>
  <si>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</si>
  <si>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</si>
  <si>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PCM-20251117-00000509</t>
  </si>
  <si>
    <t>EM team on the way need 50 min</t>
  </si>
  <si>
    <t>PCM-20251117-00000574</t>
  </si>
  <si>
    <t>EM team on the way need 120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</si>
  <si>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</si>
  <si>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</si>
  <si>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</si>
  <si>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</si>
  <si>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</si>
  <si>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</si>
  <si>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</si>
  <si>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</si>
  <si>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</si>
  <si>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</si>
  <si>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</si>
  <si>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45 min</t>
  </si>
  <si>
    <t>PCM-20251116-00002313</t>
  </si>
  <si>
    <t>sectors down at 2025-11-17 00:49:29 due to  rectifier module faulty, under repair arrangement</t>
  </si>
  <si>
    <t>NO PCM</t>
  </si>
  <si>
    <t>site is down again //  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</si>
</sst>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7" totalsRowShown="0" headerRowDxfId="31" dataDxfId="30" headerRowBorderDxfId="28" tableBorderDxfId="29">
  <autoFilter ref="A1:L1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3" totalsRowShown="0" headerRowDxfId="15" dataDxfId="14" headerRowBorderDxfId="12" tableBorderDxfId="13">
  <autoFilter ref="A1:L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315.41252118055854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45978.360947106485</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45978.360947106485</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45978.360947106485</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45978.360947106485</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45978.360947106485</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45978.360947106485</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45978.360947106485</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45978.360947106485</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45978.360947106485</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45978.360947106485</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45978.360947106485</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45978.360947106485</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45978.360947106485</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45978.360947106485</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45978.360947106485</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45978.360947106485</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45978.360947106485</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45978.360947106485</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45978.360947106485</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45978.360947106485</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45978.360947106485</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45978.360947106485</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45978.360947106485</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45978.360947106485</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45978.360947106485</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45978.360947106485</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45978.360947106485</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45978.360947106485</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45978.360947106485</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45978.360947106485</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45978.360947106485</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45978.360947106485</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45978.360947106485</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45978.360947106485</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45978.360947106485</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45978.360947106485</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45978.360947106485</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45978.360947106485</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45978.360947106485</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45978.360947106485</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45978.360947106485</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45978.360947106485</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45978.360947106485</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45978.360947106485</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45978.360947106485</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45978.360947106485</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45978.360947106485</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45978.360947106485</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45978.360947106485</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45978.360947106485</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45978.360947106485</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45978.360947106485</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45978.360947106485</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45978.360947106485</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45978.360947106485</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45978.360947106485</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45978.360947106485</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45978.360947106485</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45978.360947106485</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45978.360947106485</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45978.360947106485</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45978.360947106485</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45978.360947106485</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45978.360947106485</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45978.360947106485</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45978.360947106485</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45978.360947106485</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45978.360947106485</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45978.360947106485</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45978.360947106485</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45978.360947106485</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45978.360947106485</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45978.360947106485</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E396CCC-06AA-4258-969C-2086669DCE5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153.36110914352321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1.9246045138934278</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7.4789699079701677E-2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45978.360947106485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45978.360947106485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45978.360947106485</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45978.360947106485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45978.360947106485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45978.360947106485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45978.360947106485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45978.360947106485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45978.360947106485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45978.360947106485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45978.360947106485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45978.360947106485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45978.360947106485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45978.360947106485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45978.360947106485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45978.360947106485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45978.360947106485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45978.360947106485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45978.360947106485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45978.360947106485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45978.360947106485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45978.360947106485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45978.360947106485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45978.360947106485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45978.360947106485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45978.360947106485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45978.360947106485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45978.360947106485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45978.360947106485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45978.360947106485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45978.360947106485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45978.360947106485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45978.360947106485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45978.360947106485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45978.360947106485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45978.360947106485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45978.360947106485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45978.360947106485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45978.360947106485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45978.360947106485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45978.360947106485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45978.360947106485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45978.360947106485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45978.360947106485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45978.360947106485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45978.360947106485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45978.360947106485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45978.360947106485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45978.360947106485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45978.360947106485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45978.360947106485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45978.360947106485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45978.360947106485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45978.360947106485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45978.360947106485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45978.360947106485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45978.360947106485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45978.360947106485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45978.360947106485</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45978.360947106485</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45978.360947106485</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45978.360947106485</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45978.360947106485</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45978.360947106485</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45978.360947106485</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45978.360947106485</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45978.360947106485</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45978.360947106485</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45978.360947106485</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45978.360947106485</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45978.360947106485</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45978.360947106485</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45978.360947106485</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45978.360947106485</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45978.360947106485</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45978.360947106485</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45978.360947106485</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45978.360947106485</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45978.360947106485</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45978.360947106485</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45978.360947106485</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45978.360947106485</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45978.360947106485</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45978.360947106485</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45978.360947106485</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45978.360947106485</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45978.360947106485</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45978.360947106485</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45978.360947106485</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45978.360947106485</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45978.360947106485</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45978.360947106485</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45978.360947106485</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45978.360947106485</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45978.360947106485</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45978.360947106485</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45978.360947106485</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45978.360947106485</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45978.360947106485</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45978.360947106485</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45978.360947106485</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45978.360947106485</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45978.360947106485</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45978.360947106485</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45978.360947106485</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45978.360947106485</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45978.360947106485</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45978.360947106485</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45978.360947106485</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45978.360947106485</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45978.360947106485</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45978.360947106485</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45978.360947106485</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45978.360947106485</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45978.360947106485</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45978.360947106485</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45978.360947106485</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45978.360947106485</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45978.360947106485</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45978.360947106485</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45978.360947106485</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45978.360947106485</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45978.360947106485</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45978.360947106485</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45978.360947106485</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45978.360947106485</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45978.360947106485</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45978.360947106485</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45978.360947106485</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45978.360947106485</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45978.360947106485</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45978.360947106485</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45978.360947106485</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45978.360947106485</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45978.360947106485</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45978.360947106485</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45978.360947106485</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45978.360947106485</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45978.360947106485</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45978.360947106485</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45978.360947106485</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45978.360947106485</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45978.360947106485</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45978.360947106485</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45978.360947106485</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45978.360947106485</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45978.360947106485</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45978.360947106485</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45978.360947106485</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45978.360947106485</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45978.360947106485</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45978.360947106485</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45978.360947106485</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45978.360947106485</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45978.360947106485</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45978.360947106485</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45978.360947106485</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45978.360947106485</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45978.360947106485</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45978.360947106485</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45978.360947106485</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45978.360947106485</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45978.360947106485</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45978.360947106485</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45978.360947106485</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45978.360947106485</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45978.360947106485</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45978.360947106485</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45978.360947106485</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45978.360947106485</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45978.360947106485</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45978.360947106485</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45978.360947106485</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45978.360947106485</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45978.360947106485</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45978.360947106485</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45978.360947106485</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45978.360947106485</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45978.360947106485</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45978.360947106485</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45978.360947106485</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45978.360947106485</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45978.360947106485</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45978.360947106485</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45978.360947106485</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45978.360947106485</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45978.360947106485</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45978.360947106485</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45978.360947106485</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45978.360947106485</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45978.360947106485</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45978.360947106485</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45978.360947106485</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45978.360947106485</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45978.360947106485</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45978.360947106485</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45978.360947106485</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45978.360947106485</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45978.360947106485</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45978.360947106485</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45978.360947106485</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45978.360947106485</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45978.360947106485</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45978.360947106485</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45978.360947106485</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45978.360947106485</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45978.360947106485</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45978.360947106485</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45978.360947106485</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45978.360947106485</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45978.360947106485</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45978.360947106485</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45978.360947106485</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45978.360947106485</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14076</v>
      </c>
      <c r="E2" s="18" t="s">
        <v>39021</v>
      </c>
      <c r="F2" s="20">
        <v>45978.331469907411</v>
      </c>
      <c r="G2" s="21">
        <f t="shared" ref="G2:G19" ca="1" si="0">IFERROR(NOW()-F2,"-")</f>
        <v>2.9477199073880911E-2</v>
      </c>
      <c r="H2" s="22">
        <v>45978.325949074075</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2</v>
      </c>
      <c r="D3" s="19" t="s">
        <v>25087</v>
      </c>
      <c r="E3" s="18" t="s">
        <v>39021</v>
      </c>
      <c r="F3" s="20">
        <v>45978.357164351852</v>
      </c>
      <c r="G3" s="21">
        <f t="shared" ca="1" si="0"/>
        <v>3.7827546329936013E-3</v>
      </c>
      <c r="H3" s="22">
        <v>45978.342673611114</v>
      </c>
      <c r="I3" s="19" t="str">
        <f>IFERROR(VLOOKUP(D3,DB!A:F,6,0),"")</f>
        <v>SCECO</v>
      </c>
      <c r="J3" s="18" t="str">
        <f>IFERROR(VLOOKUP(D3,DB!A:G,7,0),"")</f>
        <v>Dead</v>
      </c>
      <c r="K3" s="45" t="s">
        <v>39112</v>
      </c>
      <c r="L3" s="23" t="str">
        <f>IFERROR(VLOOKUP(D3,DB!A:I,9,0),"")</f>
        <v>Latis</v>
      </c>
    </row>
    <row r="4" spans="1:13" ht="15" customHeight="1">
      <c r="A4" s="19"/>
      <c r="B4" s="61" t="str">
        <f>IFERROR(VLOOKUP(D4,DB!A:K,11,0),"")</f>
        <v/>
      </c>
      <c r="C4" s="18"/>
      <c r="D4" s="18"/>
      <c r="E4" s="18"/>
      <c r="F4" s="20"/>
      <c r="G4" s="21">
        <f t="shared" ca="1" si="0"/>
        <v>45978.360947106485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45978.360947106485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45978.360947106485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45978.360947106485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45978.360947106485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45978.360947106485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45978.360947106485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45978.360947106485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45978.360947106485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45978.360947106485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45978.360947106485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45978.360947106485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45978.360947106485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45978.360947106485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45978.360947106485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45978.360947106485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45978.360947106485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45978.360947106485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45978.360947106485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45978.360947106485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45978.360947106485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45978.360947106485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45978.360947106485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45978.360947106485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45978.360947106485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45978.360947106485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45978.360947106485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45978.360947106485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45978.360947106485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45978.360947106485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45978.360947106485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45978.360947106485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45978.360947106485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45978.360947106485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45978.360947106485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45978.360947106485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45978.360947106485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45978.360947106485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45978.360947106485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45978.360947106485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45978.360947106485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45978.360947106485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45978.360947106485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45978.360947106485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45978.360947106485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45978.360947106485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45978.360947106485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45978.360947106485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45978.360947106485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45978.360947106485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45978.360947106485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45978.360947106485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45978.360947106485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45978.360947106485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45978.360947106485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45978.360947106485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45978.360947106485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45978.360947106485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45978.360947106485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45978.360947106485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45978.360947106485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45978.360947106485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45978.360947106485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45978.360947106485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45978.360947106485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45978.360947106485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45978.360947106485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45978.360947106485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45978.360947106485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45978.360947106485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45978.360947106485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45978.360947106485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45978.360947106485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45978.360947106485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45978.360947106485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45978.360947106485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45978.360947106485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45978.360947106485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45978.360947106485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45978.360947106485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45978.360947106485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45978.360947106485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45978.360947106485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45978.360947106485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45978.360947106485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45978.360947106485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45978.360947106485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45978.360947106485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45978.360947106485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45978.360947106485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45978.360947106485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45978.360947106485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45978.360947106485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45978.360947106485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45978.360947106485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45978.360947106485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45978.360947106485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45978.360947106485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45978.360947106485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45978.360947106485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45978.360947106485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45978.360947106485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45978.360947106485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45978.360947106485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45978.360947106485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45978.360947106485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45978.360947106485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45978.360947106485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45978.360947106485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45978.360947106485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45978.360947106485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45978.360947106485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45978.360947106485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45978.360947106485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45978.360947106485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45978.360947106485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45978.360947106485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45978.360947106485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45978.360947106485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45978.360947106485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45978.360947106485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45978.360947106485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45978.360947106485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45978.360947106485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45978.360947106485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45978.360947106485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45978.360947106485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45978.360947106485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45978.360947106485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45978.360947106485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45978.360947106485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45978.360947106485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45978.360947106485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45978.360947106485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45978.360947106485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45978.360947106485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45978.360947106485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45978.360947106485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45978.360947106485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45978.360947106485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45978.360947106485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45978.360947106485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45978.360947106485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45978.360947106485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45978.360947106485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45978.360947106485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45978.360947106485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45978.360947106485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45978.360947106485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45978.360947106485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45978.360947106485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45978.360947106485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45978.360947106485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45978.360947106485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45978.360947106485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45978.360947106485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45978.360947106485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45978.360947106485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45978.360947106485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45978.360947106485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45978.360947106485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45978.360947106485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45978.360947106485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45978.360947106485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45978.360947106485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45978.360947106485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45978.360947106485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45978.360947106485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45978.360947106485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45978.360947106485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45978.360947106485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45978.360947106485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45978.360947106485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45978.360947106485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45978.360947106485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45978.360947106485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45978.360947106485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45978.360947106485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45978.360947106485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45978.360947106485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45978.360947106485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45978.360947106485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45978.360947106485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45978.360947106485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45978.360947106485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45978.360947106485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45978.360947106485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45978.360947106485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45978.360947106485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45978.360947106485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45978.360947106485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45978.360947106485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45978.360947106485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45978.360947106485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45978.360947106485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45978.360947106485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45978.360947106485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45978.360947106485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45978.360947106485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45978.360947106485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45978.360947106485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45978.360947106485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45978.360947106485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45978.360947106485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45978.360947106485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45978.360947106485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45978.360947106485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45978.360947106485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45978.360947106485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45978.360947106485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45978.360947106485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45978.360947106485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45978.360947106485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45978.360947106485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45978.360947106485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45978.360947106485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45978.360947106485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45978.360947106485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45978.360947106485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45978.360947106485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45978.360947106485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45978.360947106485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45978.360947106485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45978.360947106485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45978.360947106485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45978.360947106485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45978.360947106485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45978.360947106485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45978.360947106485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45978.360947106485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45978.360947106485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45978.360947106485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45978.360947106485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45978.360947106485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45978.360947106485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45978.360947106485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45978.360947106485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45978.360947106485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45978.360947106485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45978.360947106485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45978.360947106485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45978.360947106485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45978.360947106485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45978.360947106485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45978.360947106485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45978.360947106485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45978.360947106485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45978.360947106485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45978.360947106485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45978.360947106485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45978.360947106485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45978.360947106485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45978.360947106485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45978.360947106485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45978.360947106485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45978.360947106485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45978.360947106485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45978.360947106485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45978.360947106485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45978.360947106485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45978.360947106485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45978.360947106485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45978.360947106485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45978.360947106485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45978.360947106485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45978.360947106485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45978.360947106485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45978.360947106485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45978.360947106485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45978.360947106485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45978.360947106485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45978.360947106485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45978.360947106485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45978.360947106485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45978.360947106485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45978.360947106485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45978.360947106485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45978.360947106485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45978.360947106485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45978.360947106485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45978.360947106485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45978.360947106485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45978.360947106485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45978.360947106485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45978.360947106485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45978.360947106485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45978.360947106485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45978.360947106485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45978.360947106485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45978.360947106485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45978.360947106485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45978.360947106485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45978.360947106485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45978.360947106485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45978.360947106485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45978.360947106485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45978.360947106485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45978.360947106485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45978.360947106485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45978.360947106485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45978.360947106485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45978.360947106485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45978.360947106485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45978.360947106485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45978.360947106485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45978.360947106485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45978.360947106485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45978.360947106485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45978.360947106485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45978.360947106485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45978.360947106485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45978.360947106485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45978.360947106485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45978.360947106485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45978.360947106485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45978.360947106485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45978.360947106485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45978.360947106485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45978.360947106485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45978.360947106485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45978.360947106485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45978.360947106485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45978.360947106485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45978.360947106485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45978.360947106485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45978.360947106485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45978.360947106485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45978.360947106485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45978.360947106485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45978.360947106485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45978.360947106485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45978.360947106485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45978.360947106485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45978.360947106485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45978.360947106485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45978.360947106485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45978.360947106485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45978.360947106485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45978.360947106485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45978.360947106485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45978.360947106485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45978.360947106485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45978.360947106485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45978.360947106485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45978.360947106485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45978.360947106485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45978.360947106485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45978.360947106485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45978.360947106485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45978.360947106485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45978.360947106485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45978.360947106485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45978.360947106485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45978.360947106485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45978.360947106485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45978.360947106485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45978.360947106485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45978.360947106485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45978.360947106485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45978.360947106485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45978.360947106485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45978.360947106485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45978.360947106485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45978.360947106485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45978.360947106485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45978.360947106485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45978.360947106485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45978.360947106485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45978.360947106485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45978.360947106485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45978.360947106485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45978.360947106485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45978.360947106485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45978.360947106485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45978.360947106485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45978.360947106485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45978.360947106485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45978.360947106485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45978.360947106485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45978.360947106485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45978.360947106485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45978.360947106485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45978.360947106485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45978.360947106485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45978.360947106485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45978.360947106485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45978.360947106485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45978.360947106485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45978.360947106485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45978.360947106485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45978.360947106485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45978.360947106485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45978.360947106485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45978.360947106485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45978.360947106485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45978.360947106485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45978.360947106485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45978.360947106485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45978.360947106485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45978.360947106485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45978.360947106485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45978.360947106485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45978.360947106485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45978.360947106485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45978.360947106485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45978.360947106485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45978.360947106485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45978.360947106485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45978.360947106485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45978.360947106485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45978.360947106485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45978.360947106485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45978.360947106485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45978.360947106485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45978.360947106485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45978.360947106485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45978.360947106485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45978.360947106485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45978.360947106485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45978.360947106485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45978.360947106485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45978.360947106485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45978.360947106485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45978.360947106485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45978.360947106485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45978.360947106485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45978.360947106485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45978.360947106485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45978.360947106485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45978.360947106485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45978.360947106485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45978.360947106485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45978.360947106485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45978.360947106485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45978.360947106485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45978.360947106485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45978.360947106485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45978.360947106485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45978.360947106485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45978.360947106485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45978.360947106485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45978.360947106485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45978.360947106485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45978.360947106485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45978.360947106485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45978.360947106485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45978.360947106485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45978.360947106485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45978.360947106485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45978.360947106485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45978.360947106485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45978.360947106485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45978.360947106485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45978.360947106485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45978.360947106485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45978.360947106485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45978.360947106485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45978.360947106485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45978.360947106485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45978.360947106485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45978.360947106485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45978.360947106485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45978.360947106485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45978.360947106485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45978.360947106485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45978.360947106485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45978.360947106485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45978.360947106485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45978.360947106485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45978.360947106485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45978.360947106485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45978.360947106485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45978.360947106485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45978.360947106485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45978.360947106485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45978.360947106485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45978.360947106485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45978.360947106485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45978.360947106485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45978.360947106485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45978.360947106485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45978.360947106485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45978.360947106485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45978.360947106485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45978.360947106485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45978.360947106485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45978.360947106485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45978.360947106485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45978.360947106485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45978.360947106485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45978.360947106485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45978.360947106485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45978.360947106485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45978.360947106485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45978.360947106485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45978.360947106485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45978.360947106485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45978.360947106485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45978.360947106485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45978.360947106485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45978.360947106485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45978.360947106485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45978.360947106485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45978.360947106485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45978.360947106485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45978.360947106485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45978.360947106485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45978.360947106485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45978.360947106485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45978.360947106485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45978.360947106485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45978.360947106485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45978.360947106485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45978.360947106485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45978.360947106485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45978.360947106485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45978.360947106485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45978.360947106485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45978.360947106485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45978.360947106485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45978.360947106485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45978.360947106485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45978.360947106485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45978.360947106485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45978.360947106485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45978.360947106485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45978.360947106485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45978.360947106485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45978.360947106485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45978.360947106485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45978.360947106485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45978.360947106485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45978.360947106485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45978.360947106485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45978.360947106485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45978.360947106485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45978.360947106485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45978.360947106485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45978.360947106485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45978.360947106485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45978.360947106485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45978.360947106485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45978.360947106485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45978.360947106485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45978.360947106485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45978.360947106485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45978.360947106485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45978.360947106485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45978.360947106485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45978.360947106485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45978.360947106485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45978.360947106485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45978.360947106485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45978.360947106485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45978.360947106485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45978.360947106485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45978.360947106485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45978.360947106485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45978.360947106485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45978.360947106485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45978.360947106485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45978.360947106485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45978.360947106485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45978.360947106485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45978.360947106485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45978.360947106485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45978.360947106485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45978.360947106485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45978.360947106485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45978.360947106485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45978.360947106485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45978.360947106485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45978.360947106485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45978.360947106485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45978.360947106485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45978.360947106485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45978.360947106485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45978.360947106485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45978.360947106485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45978.360947106485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45978.360947106485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45978.360947106485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45978.360947106485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45978.360947106485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45978.360947106485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45978.360947106485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45978.360947106485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45978.360947106485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45978.360947106485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45978.360947106485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45978.360947106485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45978.360947106485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45978.360947106485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45978.360947106485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45978.360947106485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45978.360947106485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45978.360947106485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45978.360947106485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45978.360947106485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45978.360947106485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45978.360947106485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45978.360947106485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45978.360947106485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45978.360947106485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45978.360947106485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45978.360947106485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45978.360947106485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45978.360947106485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45978.360947106485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45978.360947106485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45978.360947106485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45978.360947106485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45978.360947106485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45978.360947106485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45978.360947106485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45978.360947106485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45978.360947106485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45978.360947106485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45978.360947106485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45978.360947106485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45978.360947106485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45978.360947106485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45978.360947106485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45978.360947106485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45978.360947106485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45978.360947106485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45978.360947106485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45978.360947106485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45978.360947106485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45978.360947106485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45978.360947106485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45978.360947106485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45978.360947106485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45978.360947106485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45978.360947106485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45978.360947106485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45978.360947106485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45978.360947106485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45978.360947106485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45978.360947106485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45978.360947106485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45978.360947106485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45978.360947106485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45978.360947106485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45978.360947106485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45978.360947106485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45978.360947106485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45978.360947106485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45978.360947106485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45978.360947106485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45978.360947106485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45978.360947106485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45978.360947106485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45978.360947106485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45978.360947106485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45978.360947106485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45978.360947106485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45978.360947106485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45978.360947106485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45978.360947106485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45978.360947106485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45978.360947106485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45978.360947106485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45978.360947106485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45978.360947106485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45978.360947106485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45978.360947106485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45978.360947106485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45978.360947106485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45978.360947106485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45978.360947106485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45978.360947106485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45978.360947106485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45978.360947106485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45978.360947106485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45978.360947106485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45978.360947106485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45978.360947106485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45978.360947106485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45978.360947106485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45978.360947106485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45978.360947106485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45978.360947106485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45978.360947106485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45978.360947106485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45978.360947106485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45978.360947106485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45978.360947106485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45978.360947106485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45978.360947106485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45978.360947106485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45978.360947106485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45978.360947106485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45978.360947106485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45978.360947106485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45978.360947106485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45978.360947106485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45978.360947106485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45978.360947106485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45978.360947106485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45978.360947106485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45978.360947106485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45978.360947106485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45978.360947106485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45978.360947106485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45978.360947106485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45978.360947106485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45978.360947106485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45978.360947106485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45978.360947106485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45978.360947106485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45978.360947106485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45978.360947106485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45978.360947106485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45978.360947106485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45978.360947106485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45978.360947106485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45978.360947106485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45978.360947106485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45978.360947106485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45978.360947106485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45978.360947106485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45978.360947106485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45978.360947106485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45978.360947106485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45978.360947106485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45978.360947106485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45978.360947106485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45978.360947106485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45978.360947106485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45978.360947106485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45978.360947106485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45978.360947106485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45978.360947106485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45978.360947106485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45978.360947106485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45978.360947106485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45978.360947106485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45978.360947106485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45978.360947106485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45978.360947106485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45978.360947106485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45978.360947106485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45978.360947106485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45978.360947106485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45978.360947106485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45978.360947106485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45978.360947106485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45978.360947106485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45978.360947106485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45978.360947106485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45978.360947106485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45978.360947106485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45978.360947106485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45978.360947106485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45978.360947106485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45978.360947106485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45978.360947106485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45978.360947106485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45978.360947106485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45978.360947106485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45978.360947106485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45978.360947106485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45978.360947106485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45978.360947106485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45978.360947106485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45978.360947106485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45978.360947106485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45978.360947106485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45978.360947106485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45978.360947106485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45978.360947106485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45978.360947106485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45978.360947106485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45978.360947106485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45978.360947106485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45978.360947106485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45978.360947106485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45978.360947106485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45978.360947106485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45978.360947106485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45978.360947106485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45978.360947106485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45978.360947106485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45978.360947106485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45978.360947106485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45978.360947106485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45978.360947106485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45978.360947106485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45978.360947106485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45978.360947106485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45978.360947106485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45978.360947106485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45978.360947106485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45978.360947106485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45978.360947106485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45978.360947106485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45978.360947106485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45978.360947106485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45978.360947106485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45978.360947106485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45978.360947106485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45978.360947106485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45978.360947106485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45978.360947106485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45978.360947106485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45978.360947106485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45978.360947106485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45978.360947106485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45978.360947106485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45978.360947106485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45978.360947106485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45978.360947106485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45978.360947106485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45978.360947106485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45978.360947106485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45978.360947106485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45978.360947106485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45978.360947106485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45978.360947106485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45978.360947106485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45978.360947106485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45978.360947106485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45978.360947106485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45978.360947106485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45978.360947106485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45978.360947106485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45978.360947106485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45978.360947106485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45978.360947106485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45978.360947106485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45978.360947106485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45978.360947106485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45978.360947106485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45978.360947106485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45978.360947106485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45978.360947106485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45978.360947106485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45978.360947106485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45978.360947106485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45978.360947106485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45978.360947106485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45978.360947106485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45978.360947106485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45978.360947106485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45978.360947106485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45978.360947106485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45978.360947106485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45978.360947106485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45978.360947106485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45978.360947106485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45978.360947106485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45978.360947106485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45978.360947106485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45978.360947106485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45978.360947106485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45978.360947106485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45978.360947106485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45978.360947106485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45978.360947106485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45978.360947106485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45978.360947106485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45978.360947106485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45978.360947106485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45978.360947106485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45978.360947106485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45978.360947106485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45978.360947106485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45978.360947106485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45978.360947106485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45978.360947106485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45978.360947106485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45978.360947106485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45978.360947106485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45978.360947106485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45978.360947106485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45978.360947106485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45978.360947106485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45978.360947106485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45978.360947106485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45978.360947106485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45978.360947106485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45978.360947106485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45978.360947106485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45978.360947106485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45978.360947106485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45978.360947106485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45978.360947106485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45978.360947106485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45978.360947106485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45978.360947106485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45978.360947106485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45978.360947106485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45978.360947106485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45978.360947106485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45978.360947106485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45978.360947106485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45978.360947106485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45978.360947106485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45978.360947106485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45978.360947106485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45978.360947106485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45978.360947106485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45978.360947106485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45978.360947106485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45978.360947106485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45978.360947106485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45978.360947106485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45978.360947106485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45978.360947106485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45978.360947106485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45978.360947106485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45978.360947106485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45978.360947106485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45978.360947106485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45978.360947106485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45978.360947106485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45978.360947106485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45978.360947106485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45978.360947106485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45978.360947106485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45978.360947106485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45978.360947106485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45978.360947106485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45978.360947106485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45978.360947106485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45978.360947106485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45978.360947106485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45978.360947106485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45978.360947106485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45978.360947106485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45978.360947106485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45978.360947106485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45978.360947106485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45978.360947106485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45978.360947106485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45978.360947106485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45978.360947106485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45978.360947106485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45978.360947106485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45978.360947106485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45978.360947106485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45978.360947106485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45978.360947106485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45978.360947106485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45978.360947106485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45978.360947106485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45978.360947106485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45978.360947106485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45978.360947106485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45978.360947106485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45978.360947106485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45978.360947106485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45978.360947106485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45978.360947106485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45978.360947106485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45978.360947106485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45978.360947106485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45978.360947106485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45978.360947106485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45978.360947106485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45978.360947106485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45978.360947106485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45978.360947106485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45978.360947106485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45978.360947106485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45978.360947106485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45978.360947106485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45978.360947106485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45978.360947106485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45978.360947106485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45978.360947106485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45978.360947106485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45978.360947106485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45978.360947106485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45978.360947106485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45978.360947106485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45978.360947106485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45978.360947106485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45978.360947106485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45978.360947106485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45978.360947106485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45978.360947106485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45978.360947106485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45978.360947106485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45978.360947106485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45978.360947106485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45978.360947106485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45978.360947106485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45978.360947106485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45978.360947106485</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ca="1">IFERROR(NOW()-F2,"")</f>
        <v>274.88022951388848</v>
      </c>
      <c r="H2" s="96">
        <v>45703.474768518521</v>
      </c>
      <c r="I2" s="96" t="str">
        <f>IFERROR(VLOOKUP(D2,DB!A:F,6,0),"")</f>
        <v>SCECO</v>
      </c>
      <c r="J2" s="96" t="str">
        <f>IFERROR(VLOOKUP(D2,DB!A:G,7,0),"")</f>
        <v>Dead</v>
      </c>
      <c r="K2" s="98" t="s">
        <v>39114</v>
      </c>
      <c r="L2" s="92" t="str">
        <f>IFERROR(VLOOKUP(D2,DB!A:I,9,0),"")</f>
        <v>Latis</v>
      </c>
    </row>
    <row r="3" spans="1:16" ht="15" customHeight="1">
      <c r="A3" s="116"/>
      <c r="B3" s="116" t="str">
        <f>IFERROR(VLOOKUP(D3,DB!A:K,11,0),"")</f>
        <v/>
      </c>
      <c r="C3" s="94"/>
      <c r="D3" s="92"/>
      <c r="E3" s="95"/>
      <c r="F3" s="96"/>
      <c r="G3" s="97">
        <f ca="1">IFERROR(NOW()-F3,"")</f>
        <v>45978.360947106485</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45978.360947106485</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45978.360947106485</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45978.360947106485</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45978.360947106485</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45978.360947106485</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45978.360947106485</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45978.360947106485</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45978.360947106485</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45978.360947106485</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45978.360947106485</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45978.360947106485</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45978.360947106485</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45978.360947106485</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45978.360947106485</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45978.360947106485</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45978.360947106485</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45978.360947106485</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45978.360947106485</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45978.360947106485</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45978.360947106485</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45978.360947106485</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45978.360947106485</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45978.360947106485</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45978.360947106485</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45978.360947106485</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45978.360947106485</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45978.360947106485</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45978.360947106485</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45978.360947106485</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45978.360947106485</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45978.360947106485</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45978.360947106485</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45978.360947106485</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45978.360947106485</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45978.360947106485</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45978.360947106485</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45978.360947106485</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7"/>
  <sheetViews>
    <sheetView tabSelected="1" workbookViewId="0">
      <selection activeCell="F11" sqref="F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39115</v>
      </c>
      <c r="B2" s="37" t="str">
        <f>IFERROR(VLOOKUP(D2,DB!A:K,11,0),"")</f>
        <v>R5</v>
      </c>
      <c r="C2" s="37">
        <v>3</v>
      </c>
      <c r="D2" s="107" t="s">
        <v>36011</v>
      </c>
      <c r="E2" s="37" t="s">
        <v>39021</v>
      </c>
      <c r="F2" s="38">
        <v>45891.832060185188</v>
      </c>
      <c r="G2" s="109">
        <f ca="1">IFERROR(NOW()-F2,"")</f>
        <v>86.528886921296362</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09">
        <f t="shared" ref="G3" ca="1" si="0">IFERROR(NOW()-F3,"")</f>
        <v>52.172069791668036</v>
      </c>
      <c r="H3" s="38">
        <v>45926.158159722225</v>
      </c>
      <c r="I3" s="37" t="str">
        <f>IFERROR(VLOOKUP(D3,DB!A:F,6,0),"")</f>
        <v>SCECO</v>
      </c>
      <c r="J3" s="37" t="str">
        <f>IFERROR(VLOOKUP(D3,DB!A:G,7,0),"")</f>
        <v>Good</v>
      </c>
      <c r="K3" s="37" t="s">
        <v>39118</v>
      </c>
      <c r="L3" s="37" t="str">
        <f>IFERROR(VLOOKUP(D3,DB!A:I,9,0),"")</f>
        <v>Latis</v>
      </c>
      <c r="M3" s="106"/>
    </row>
    <row r="4" spans="1:13" ht="48" customHeight="1">
      <c r="A4" s="110" t="s">
        <v>39119</v>
      </c>
      <c r="B4" s="110" t="str">
        <f>IFERROR(VLOOKUP(D4,DB!A:K,11,0),"")</f>
        <v>R5</v>
      </c>
      <c r="C4" s="110">
        <v>1</v>
      </c>
      <c r="D4" s="110" t="s">
        <v>34758</v>
      </c>
      <c r="E4" s="110" t="s">
        <v>39100</v>
      </c>
      <c r="F4" s="111">
        <v>45948.661111111112</v>
      </c>
      <c r="G4" s="112">
        <f t="shared" ref="G4" ca="1" si="1">IFERROR(NOW()-F4,"")</f>
        <v>29.699835995372268</v>
      </c>
      <c r="H4" s="111">
        <v>45948.661111111112</v>
      </c>
      <c r="I4" s="110" t="str">
        <f>IFERROR(VLOOKUP(D4,DB!A:F,6,0),"")</f>
        <v>SCECO</v>
      </c>
      <c r="J4" s="110" t="str">
        <f>IFERROR(VLOOKUP(D4,DB!A:G,7,0),"")</f>
        <v>Dead</v>
      </c>
      <c r="K4" s="110" t="s">
        <v>39120</v>
      </c>
      <c r="L4" s="110" t="str">
        <f>IFERROR(VLOOKUP(D4,DB!A:I,9,0),"")</f>
        <v>Latis</v>
      </c>
    </row>
    <row r="5" spans="1:13">
      <c r="A5" s="110" t="s">
        <v>39121</v>
      </c>
      <c r="B5" s="110" t="str">
        <f>IFERROR(VLOOKUP(D5,DB!A:K,11,0),"")</f>
        <v>R5</v>
      </c>
      <c r="C5" s="110">
        <v>1</v>
      </c>
      <c r="D5" s="110" t="s">
        <v>33371</v>
      </c>
      <c r="E5" s="110" t="s">
        <v>39021</v>
      </c>
      <c r="F5" s="139">
        <v>45977.514803240738</v>
      </c>
      <c r="G5" s="112">
        <f t="shared" ref="G5:G20" ca="1" si="2">IFERROR(NOW()-F5,"")</f>
        <v>0.84614386574685341</v>
      </c>
      <c r="H5" s="139">
        <v>45977.468807870369</v>
      </c>
      <c r="I5" s="110" t="str">
        <f>IFERROR(VLOOKUP(D5,DB!A:F,6,0),"")</f>
        <v>SCECO</v>
      </c>
      <c r="J5" s="110" t="str">
        <f>IFERROR(VLOOKUP(D5,DB!A:G,7,0),"")</f>
        <v>Weak</v>
      </c>
      <c r="K5" s="110" t="s">
        <v>39122</v>
      </c>
      <c r="L5" s="110" t="str">
        <f>IFERROR(VLOOKUP(D5,DB!A:I,9,0),"")</f>
        <v>Latis</v>
      </c>
    </row>
    <row r="6" spans="1:13">
      <c r="A6" s="110" t="s">
        <v>39123</v>
      </c>
      <c r="B6" s="110" t="str">
        <f>IFERROR(VLOOKUP(D6,DB!A:K,11,0),"")</f>
        <v>R5</v>
      </c>
      <c r="C6" s="110">
        <v>3</v>
      </c>
      <c r="D6" s="110" t="s">
        <v>33508</v>
      </c>
      <c r="E6" s="110" t="s">
        <v>39021</v>
      </c>
      <c r="F6" s="139">
        <v>45978.354155092595</v>
      </c>
      <c r="G6" s="112">
        <f t="shared" ca="1" si="2"/>
        <v>6.7920138899353333E-3</v>
      </c>
      <c r="H6" s="139">
        <v>45978.346550925926</v>
      </c>
      <c r="I6" s="110" t="str">
        <f>IFERROR(VLOOKUP(D6,DB!A:F,6,0),"")</f>
        <v>SCECO</v>
      </c>
      <c r="J6" s="110" t="str">
        <f>IFERROR(VLOOKUP(D6,DB!A:G,7,0),"")</f>
        <v>Vandalized</v>
      </c>
      <c r="K6" s="110" t="s">
        <v>39124</v>
      </c>
      <c r="L6" s="110" t="str">
        <f>IFERROR(VLOOKUP(D6,DB!A:I,9,0),"")</f>
        <v>Latis</v>
      </c>
    </row>
    <row r="7" spans="1:13">
      <c r="A7" s="110"/>
      <c r="B7" s="110" t="str">
        <f>IFERROR(VLOOKUP(D7,DB!A:K,11,0),"")</f>
        <v/>
      </c>
      <c r="C7" s="110"/>
      <c r="D7" s="110"/>
      <c r="E7" s="110"/>
      <c r="F7" s="110"/>
      <c r="G7" s="112">
        <f t="shared" ca="1" si="2"/>
        <v>45978.360947106485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45978.360947106485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45978.360947106485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45978.360947106485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45978.360947106485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45978.360947106485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45978.360947106485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45978.360947106485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45978.360947106485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45978.360947106485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45978.360947106485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45978.360947106485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45978.360947106485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45978.360947106485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ref="G21:G84" ca="1" si="3">IFERROR(NOW()-F21,"")</f>
        <v>45978.360947106485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45978.360947106485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45978.360947106485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45978.360947106485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45978.360947106485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45978.360947106485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45978.360947106485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45978.360947106485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45978.360947106485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45978.360947106485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45978.360947106485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45978.360947106485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45978.360947106485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45978.360947106485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45978.360947106485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45978.360947106485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45978.360947106485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45978.360947106485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45978.360947106485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45978.360947106485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45978.360947106485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45978.360947106485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45978.360947106485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45978.360947106485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45978.360947106485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45978.360947106485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45978.360947106485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45978.360947106485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45978.360947106485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45978.360947106485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45978.360947106485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45978.360947106485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45978.360947106485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45978.360947106485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45978.360947106485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45978.360947106485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45978.360947106485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45978.360947106485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45978.360947106485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45978.360947106485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45978.360947106485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45978.360947106485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45978.360947106485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45978.360947106485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45978.360947106485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45978.360947106485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45978.360947106485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45978.360947106485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45978.360947106485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45978.360947106485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45978.360947106485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45978.360947106485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45978.360947106485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45978.360947106485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45978.360947106485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45978.360947106485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45978.360947106485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45978.360947106485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45978.360947106485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45978.360947106485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45978.360947106485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45978.360947106485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45978.360947106485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45978.360947106485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ref="G85:G148" ca="1" si="4">IFERROR(NOW()-F85,"")</f>
        <v>45978.360947106485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45978.360947106485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45978.360947106485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45978.360947106485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45978.360947106485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45978.360947106485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45978.360947106485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45978.360947106485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45978.360947106485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45978.360947106485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45978.360947106485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45978.360947106485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45978.360947106485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45978.360947106485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45978.360947106485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45978.360947106485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45978.360947106485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45978.360947106485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45978.360947106485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45978.360947106485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45978.360947106485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45978.360947106485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45978.360947106485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45978.360947106485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45978.360947106485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45978.360947106485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45978.360947106485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45978.360947106485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45978.360947106485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45978.360947106485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45978.360947106485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45978.360947106485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45978.360947106485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45978.360947106485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45978.360947106485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45978.360947106485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45978.360947106485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45978.360947106485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45978.360947106485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45978.360947106485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45978.360947106485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45978.360947106485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45978.360947106485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45978.360947106485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45978.360947106485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45978.360947106485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45978.360947106485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45978.360947106485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45978.360947106485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45978.360947106485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45978.360947106485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45978.360947106485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45978.360947106485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45978.360947106485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45978.360947106485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45978.360947106485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45978.360947106485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45978.360947106485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45978.360947106485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45978.360947106485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45978.360947106485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45978.360947106485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45978.360947106485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45978.360947106485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ref="G149:G212" ca="1" si="5">IFERROR(NOW()-F149,"")</f>
        <v>45978.360947106485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45978.360947106485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45978.360947106485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45978.360947106485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45978.360947106485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45978.360947106485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45978.360947106485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45978.360947106485</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45978.360947106485</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45978.360947106485</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45978.360947106485</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45978.360947106485</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45978.360947106485</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45978.360947106485</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45978.360947106485</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45978.360947106485</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45978.360947106485</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45978.360947106485</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45978.360947106485</v>
      </c>
      <c r="H167" s="110"/>
      <c r="I167" s="110" t="str">
        <f>IFERROR(VLOOKUP(D167,DB!A:F,6,0),"")</f>
        <v/>
      </c>
      <c r="J167" s="110" t="str">
        <f>IFERROR(VLOOKUP(D167,DB!A:G,7,0),"")</f>
        <v/>
      </c>
      <c r="K167" s="110"/>
      <c r="L167" s="110" t="str">
        <f>IFERROR(VLOOKUP(D167,DB!A:I,9,0),"")</f>
        <v/>
      </c>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sheetData>
  <dataValidations count="2">
    <dataValidation allowBlank="1" showInputMessage="1" showErrorMessage="1" sqref="E1" xr:uid="{920C6338-E771-4DAE-8C89-92A9093EA4DE}"/>
    <dataValidation type="list" allowBlank="1" showInputMessage="1" showErrorMessage="1" sqref="E2:E1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39125</v>
      </c>
      <c r="B2" s="122" t="str">
        <f>IFERROR(VLOOKUP(D2,DB!A:K,11,0),"")</f>
        <v>R6</v>
      </c>
      <c r="C2" s="123">
        <v>1</v>
      </c>
      <c r="D2" s="122" t="s">
        <v>30938</v>
      </c>
      <c r="E2" s="110" t="s">
        <v>39021</v>
      </c>
      <c r="F2" s="124">
        <v>45977.926087962966</v>
      </c>
      <c r="G2" s="105">
        <f t="shared" ref="G2:G59" ca="1" si="0">IFERROR(NOW()-F2,"-")</f>
        <v>0.4348591435191338</v>
      </c>
      <c r="H2" s="124">
        <v>45978.034363425926</v>
      </c>
      <c r="I2" s="122" t="str">
        <f>IFERROR(VLOOKUP(D2,DB!A:F,6,0),"")</f>
        <v>SCECO</v>
      </c>
      <c r="J2" s="122" t="str">
        <f>IFERROR(VLOOKUP(D2,DB!A:G,7,0),"")</f>
        <v>Dead</v>
      </c>
      <c r="K2" s="125" t="s">
        <v>39126</v>
      </c>
      <c r="L2" s="126" t="str">
        <f>IFERROR(VLOOKUP(D2,DB!A:I,9,0),"")</f>
        <v>Latis</v>
      </c>
    </row>
    <row r="3" spans="1:16382" ht="31.5" customHeight="1">
      <c r="A3" s="121" t="s">
        <v>39127</v>
      </c>
      <c r="B3" s="122" t="str">
        <f>IFERROR(VLOOKUP(D3,DB!A:K,11,0),"")</f>
        <v>R6</v>
      </c>
      <c r="C3" s="123">
        <v>1</v>
      </c>
      <c r="D3" s="122" t="s">
        <v>31674</v>
      </c>
      <c r="E3" s="110"/>
      <c r="F3" s="124"/>
      <c r="G3" s="105">
        <f t="shared" ca="1" si="0"/>
        <v>45978.360947106485</v>
      </c>
      <c r="H3" s="124">
        <v>45978.328229166669</v>
      </c>
      <c r="I3" s="122" t="str">
        <f>IFERROR(VLOOKUP(D3,DB!A:F,6,0),"")</f>
        <v>SCECO</v>
      </c>
      <c r="J3" s="122" t="str">
        <f>IFERROR(VLOOKUP(D3,DB!A:G,7,0),"")</f>
        <v>Vandalized</v>
      </c>
      <c r="K3" s="125" t="s">
        <v>39128</v>
      </c>
      <c r="L3" s="126" t="str">
        <f>IFERROR(VLOOKUP(D3,DB!A:I,9,0),"")</f>
        <v>Latis</v>
      </c>
    </row>
    <row r="4" spans="1:16382" ht="31.5" customHeight="1">
      <c r="A4" s="121"/>
      <c r="B4" s="122" t="str">
        <f>IFERROR(VLOOKUP(D4,DB!A:K,11,0),"")</f>
        <v/>
      </c>
      <c r="C4" s="123"/>
      <c r="D4" s="122"/>
      <c r="E4" s="110"/>
      <c r="F4" s="124"/>
      <c r="G4" s="105">
        <f t="shared" ca="1" si="0"/>
        <v>45978.360947106485</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45978.360947106485</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45978.360947106485</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45978.360947106485</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45978.360947106485</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45978.360947106485</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45978.360947106485</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45978.360947106485</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45978.360947106485</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45978.360947106485</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45978.360947106485</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45978.360947106485</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45978.360947106485</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45978.360947106485</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45978.360947106485</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45978.360947106485</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45978.360947106485</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45978.360947106485</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45978.360947106485</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45978.360947106485</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45978.360947106485</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45978.360947106485</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45978.360947106485</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45978.360947106485</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45978.360947106485</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45978.360947106485</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45978.360947106485</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45978.360947106485</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45978.360947106485</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45978.360947106485</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45978.360947106485</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45978.360947106485</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45978.360947106485</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45978.360947106485</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45978.360947106485</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45978.360947106485</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45978.360947106485</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45978.360947106485</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45978.360947106485</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45978.360947106485</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45978.360947106485</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45978.360947106485</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45978.360947106485</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45978.360947106485</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45978.360947106485</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45978.360947106485</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45978.360947106485</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45978.360947106485</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45978.360947106485</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45978.360947106485</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45978.360947106485</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45978.360947106485</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45978.360947106485</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45978.360947106485</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45978.360947106485</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45978.360947106485</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ref="G60:G93" ca="1" si="1">IFERROR(NOW()-F60,"-")</f>
        <v>45978.360947106485</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45978.360947106485</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45978.360947106485</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45978.360947106485</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45978.360947106485</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45978.360947106485</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45978.360947106485</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45978.360947106485</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45978.360947106485</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45978.360947106485</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45978.360947106485</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45978.360947106485</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45978.360947106485</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45978.360947106485</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45978.360947106485</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45978.360947106485</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45978.360947106485</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45978.360947106485</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45978.360947106485</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45978.360947106485</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45978.360947106485</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45978.360947106485</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45978.360947106485</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45978.360947106485</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45978.360947106485</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45978.360947106485</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45978.360947106485</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45978.360947106485</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45978.360947106485</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45978.360947106485</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45978.360947106485</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45978.360947106485</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45978.360947106485</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45978.360947106485</v>
      </c>
      <c r="H93" s="124"/>
      <c r="I93" s="122" t="str">
        <f>IFERROR(VLOOKUP(D93,DB!A:F,6,0),"")</f>
        <v/>
      </c>
      <c r="J93" s="122" t="str">
        <f>IFERROR(VLOOKUP(D93,DB!A:G,7,0),"")</f>
        <v/>
      </c>
      <c r="K93" s="125"/>
      <c r="L93" s="126" t="str">
        <f>IFERROR(VLOOKUP(D93,DB!A:I,9,0),"")</f>
        <v/>
      </c>
    </row>
  </sheetData>
  <dataValidations count="2">
    <dataValidation allowBlank="1" showInputMessage="1" showErrorMessage="1" sqref="E1" xr:uid="{9E1BC488-8814-4F8A-8DBE-742B3278AB71}"/>
    <dataValidation type="list" allowBlank="1" showInputMessage="1" showErrorMessage="1" sqref="E2:E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2025-11-17T05:41:55Z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