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94" documentId="120_S{2AC9BD13-BADA-5192-A53E-5A8FF88502F6}" xr6:coauthVersionLast="47" xr6:coauthVersionMax="47" xr10:uidLastSave="{A0421378-4704-470B-B742-5C833A47010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2" i="4"/>
  <c r="J1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<sst xmlns="http://schemas.openxmlformats.org/spreadsheetml/2006/main" count="180332" uniqueCount="39153">
  <si>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</si>
  <si>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</si>
  <si>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</si>
  <si>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</si>
  <si>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</si>
  <si>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</si>
  <si>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</si>
  <si>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</si>
  <si>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</si>
  <si>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</si>
  <si>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</si>
  <si>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</si>
  <si>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</si>
  <si>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</si>
  <si>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</si>
  <si>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</si>
  <si>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</si>
  <si>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</si>
  <si>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</si>
  <si>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</si>
  <si>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</si>
  <si>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</si>
  <si>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</si>
  <si>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</si>
  <si>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</si>
  <si>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</si>
  <si>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</si>
  <si>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</si>
  <si>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</si>
  <si>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</si>
  <si>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</si>
  <si>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</si>
  <si>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</si>
  <si>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</si>
  <si>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</si>
  <si>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</si>
  <si>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</si>
  <si>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</si>
  <si>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</si>
  <si>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</si>
  <si>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</si>
  <si>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</si>
  <si>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</si>
  <si>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</si>
  <si>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</si>
  <si>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</si>
  <si>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</si>
  <si>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</si>
  <si>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</si>
  <si>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</si>
  <si>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</si>
  <si>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</si>
  <si>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</si>
  <si>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</si>
  <si>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</si>
  <si>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</si>
  <si>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</si>
  <si>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</si>
  <si>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</si>
  <si>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</si>
  <si>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</si>
  <si>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</si>
  <si>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</si>
  <si>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</si>
  <si>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</si>
  <si>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</si>
  <si>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</si>
  <si>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</si>
  <si>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</si>
  <si>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</si>
  <si>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</si>
  <si>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</si>
  <si>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</si>
  <si>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</si>
  <si>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</si>
  <si>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</si>
  <si>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</si>
  <si>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</si>
  <si>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</si>
  <si>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</si>
  <si>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</si>
  <si>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</si>
  <si>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</si>
  <si>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</si>
  <si>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</si>
  <si>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</si>
  <si>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</si>
  <si>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</si>
  <si>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</si>
  <si>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</si>
  <si>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</si>
  <si>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</si>
  <si>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</si>
  <si>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</si>
  <si>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</si>
  <si>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</si>
  <si>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</si>
  <si>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</si>
  <si>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</si>
  <si>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</si>
  <si>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</si>
  <si>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</si>
  <si>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</si>
  <si>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</si>
  <si>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</si>
  <si>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</si>
  <si>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</si>
  <si>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</si>
  <si>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</si>
  <si>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</si>
  <si>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</si>
  <si>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</si>
  <si>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</si>
  <si>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</si>
  <si>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</si>
  <si>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</si>
  <si>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</si>
  <si>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</si>
  <si>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</si>
  <si>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</si>
  <si>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</si>
  <si>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</si>
  <si>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</si>
  <si>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</si>
  <si>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</si>
  <si>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</si>
  <si>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</si>
  <si>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</si>
  <si>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</si>
  <si>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</si>
  <si>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</si>
  <si>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</si>
  <si>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</si>
  <si>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</si>
  <si>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</si>
  <si>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</si>
  <si>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</si>
  <si>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</si>
  <si>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</si>
  <si>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</si>
  <si>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</si>
  <si>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</si>
  <si>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</si>
  <si>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</si>
  <si>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</si>
  <si>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</si>
  <si>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</si>
  <si>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</si>
  <si>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</si>
  <si>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</si>
  <si>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</si>
  <si>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</si>
  <si>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</si>
  <si>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</si>
  <si>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</si>
  <si>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</si>
  <si>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</si>
  <si>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</si>
  <si>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</si>
  <si>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</si>
  <si>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</si>
  <si>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</si>
  <si>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</si>
  <si>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</si>
  <si>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</si>
  <si>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</si>
  <si>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</si>
  <si>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</si>
  <si>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</si>
  <si>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</si>
  <si>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</si>
  <si>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</si>
  <si>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</si>
  <si>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</si>
  <si>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</si>
  <si>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</si>
  <si>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</si>
  <si>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</si>
  <si>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</si>
  <si>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</si>
  <si>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</si>
  <si>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</si>
  <si>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</si>
  <si>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</si>
  <si>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</si>
  <si>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</si>
  <si>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</si>
  <si>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</si>
  <si>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</si>
  <si>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</si>
  <si>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</si>
  <si>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</si>
  <si>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</si>
  <si>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</si>
  <si>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</si>
  <si>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</si>
  <si>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</si>
  <si>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</si>
  <si>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</si>
  <si>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</si>
  <si>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</si>
  <si>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</si>
  <si>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</si>
  <si>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</si>
  <si>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</si>
  <si>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</si>
  <si>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</si>
  <si>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</si>
  <si>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</si>
  <si>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</si>
  <si>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</si>
  <si>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</si>
  <si>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</si>
  <si>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</si>
  <si>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</si>
  <si>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</si>
  <si>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</si>
  <si>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</si>
  <si>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</si>
  <si>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</si>
  <si>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</si>
  <si>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</si>
  <si>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</si>
  <si>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</si>
  <si>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</si>
  <si>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</si>
  <si>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</si>
  <si>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</si>
  <si>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</si>
  <si>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</si>
  <si>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</si>
  <si>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</si>
  <si>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</si>
  <si>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</si>
  <si>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</si>
  <si>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</si>
  <si>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</si>
  <si>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</si>
  <si>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</si>
  <si>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</si>
  <si>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</si>
  <si>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</si>
  <si>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</si>
  <si>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</si>
  <si>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</si>
  <si>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</si>
  <si>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</si>
  <si>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</si>
  <si>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</si>
  <si>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</si>
  <si>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</si>
  <si>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</si>
  <si>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</si>
  <si>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</si>
  <si>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</si>
  <si>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</si>
  <si>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</si>
  <si>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</si>
  <si>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</si>
  <si>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</si>
  <si>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</si>
  <si>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</si>
  <si>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</si>
  <si>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</si>
  <si>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</si>
  <si>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</si>
  <si>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</si>
  <si>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</si>
  <si>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</si>
  <si>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</si>
  <si>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</si>
  <si>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</si>
  <si>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</si>
  <si>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</si>
  <si>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</si>
  <si>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</si>
  <si>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</si>
  <si>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</si>
  <si>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</si>
  <si>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</si>
  <si>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</si>
  <si>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</si>
  <si>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</si>
  <si>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</si>
  <si>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</si>
  <si>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</si>
  <si>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</si>
  <si>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</si>
  <si>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</si>
  <si>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</si>
  <si>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</si>
  <si>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</si>
  <si>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</si>
  <si>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</si>
  <si>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</si>
  <si>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</si>
  <si>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</si>
  <si>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</si>
  <si>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</si>
  <si>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</si>
  <si>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</si>
  <si>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</si>
  <si>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</si>
  <si>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</si>
  <si>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</si>
  <si>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</si>
  <si>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</si>
  <si>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</si>
  <si>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</si>
  <si>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</si>
  <si>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</si>
  <si>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</si>
  <si>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</si>
  <si>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</si>
  <si>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</si>
  <si>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</si>
  <si>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</si>
  <si>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</si>
  <si>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</si>
  <si>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</si>
  <si>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</si>
  <si>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</si>
  <si>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</si>
  <si>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</si>
  <si>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</si>
  <si>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</si>
  <si>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</si>
  <si>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</si>
  <si>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</si>
  <si>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</si>
  <si>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</si>
  <si>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</si>
  <si>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</si>
  <si>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</si>
  <si>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</si>
  <si>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</si>
  <si>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</si>
  <si>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</si>
  <si>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</si>
  <si>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</si>
  <si>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</si>
  <si>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</si>
  <si>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</si>
  <si>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</si>
  <si>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</si>
  <si>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</si>
  <si>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</si>
  <si>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</si>
  <si>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</si>
  <si>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</si>
  <si>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</si>
  <si>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</si>
  <si>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</si>
  <si>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</si>
  <si>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</si>
  <si>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</si>
  <si>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</si>
  <si>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</si>
  <si>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</si>
  <si>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</si>
  <si>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</si>
  <si>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</si>
  <si>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</si>
  <si>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</si>
  <si>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</si>
  <si>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</si>
  <si>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</si>
  <si>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</si>
  <si>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</si>
  <si>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</si>
  <si>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</si>
  <si>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</si>
  <si>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</si>
  <si>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</si>
  <si>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</si>
  <si>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</si>
  <si>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</si>
  <si>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</si>
  <si>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</si>
  <si>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</si>
  <si>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</si>
  <si>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</si>
  <si>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</si>
  <si>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</si>
  <si>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</si>
  <si>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</si>
  <si>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</si>
  <si>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</si>
  <si>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</si>
  <si>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</si>
  <si>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</si>
  <si>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</si>
  <si>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</si>
  <si>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</si>
  <si>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</si>
  <si>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</si>
  <si>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</si>
  <si>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</si>
  <si>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</si>
  <si>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</si>
  <si>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</si>
  <si>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</si>
  <si>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</si>
  <si>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</si>
  <si>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</si>
  <si>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</si>
  <si>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</si>
  <si>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</si>
  <si>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</si>
  <si>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</si>
  <si>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</si>
  <si>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</si>
  <si>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</si>
  <si>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</si>
  <si>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</si>
  <si>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</si>
  <si>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</si>
  <si>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</si>
  <si>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</si>
  <si>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</si>
  <si>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</si>
  <si>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</si>
  <si>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</si>
  <si>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</si>
  <si>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</si>
  <si>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</si>
  <si>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</si>
  <si>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</si>
  <si>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</si>
  <si>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</si>
  <si>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</si>
  <si>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</si>
  <si>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</si>
  <si>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</si>
  <si>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</si>
  <si>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</si>
  <si>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</si>
  <si>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</si>
  <si>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</si>
  <si>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</si>
  <si>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</si>
  <si>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</si>
  <si>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</si>
  <si>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</si>
  <si>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</si>
  <si>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</si>
  <si>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</si>
  <si>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</si>
  <si>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</si>
  <si>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</si>
  <si>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</si>
  <si>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</si>
  <si>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</si>
  <si>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</si>
  <si>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</si>
  <si>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</si>
  <si>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</si>
  <si>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</si>
  <si>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</si>
  <si>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</si>
  <si>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</si>
  <si>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</si>
  <si>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</si>
  <si>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</si>
  <si>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</si>
  <si>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</si>
  <si>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</si>
  <si>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</si>
  <si>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</si>
  <si>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</si>
  <si>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</si>
  <si>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</si>
  <si>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</si>
  <si>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</si>
  <si>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</si>
  <si>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</si>
  <si>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</si>
  <si>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</si>
  <si>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</si>
  <si>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</si>
  <si>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</si>
  <si>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</si>
  <si>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</si>
  <si>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</si>
  <si>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</si>
  <si>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</si>
  <si>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</si>
  <si>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</si>
  <si>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</si>
  <si>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</si>
  <si>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</si>
  <si>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</si>
  <si>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</si>
  <si>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</si>
  <si>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</si>
  <si>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</si>
  <si>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</si>
  <si>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</si>
  <si>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</si>
  <si>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</si>
  <si>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</si>
  <si>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</si>
  <si>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</si>
  <si>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</si>
  <si>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</si>
  <si>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</si>
  <si>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</si>
  <si>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</si>
  <si>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</si>
  <si>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</si>
  <si>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</si>
  <si>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</si>
  <si>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</si>
  <si>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</si>
  <si>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</si>
  <si>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</si>
  <si>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</si>
  <si>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</si>
  <si>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</si>
  <si>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</si>
  <si>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</si>
  <si>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</si>
  <si>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</si>
  <si>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</si>
  <si>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</si>
  <si>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</si>
  <si>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</si>
  <si>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</si>
  <si>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</si>
  <si>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</si>
  <si>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</si>
  <si>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</si>
  <si>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</si>
  <si>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</si>
  <si>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</si>
  <si>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</si>
  <si>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</si>
  <si>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</si>
  <si>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</si>
  <si>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</si>
  <si>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</si>
  <si>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</si>
  <si>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</si>
  <si>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</si>
  <si>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</si>
  <si>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</si>
  <si>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</si>
  <si>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</si>
  <si>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</si>
  <si>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</si>
  <si>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</si>
  <si>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</si>
  <si>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</si>
  <si>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</si>
  <si>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</si>
  <si>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</si>
  <si>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</si>
  <si>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</si>
  <si>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</si>
  <si>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</si>
  <si>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</si>
  <si>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</si>
  <si>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</si>
  <si>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</si>
  <si>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</si>
  <si>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</si>
  <si>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</si>
  <si>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</si>
  <si>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</si>
  <si>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</si>
  <si>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</si>
  <si>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</si>
  <si>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</si>
  <si>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</si>
  <si>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</si>
  <si>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</si>
  <si>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</si>
  <si>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</si>
  <si>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</si>
  <si>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</si>
  <si>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</si>
  <si>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</si>
  <si>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</si>
  <si>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</si>
  <si>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</si>
  <si>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</si>
  <si>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</si>
  <si>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</si>
  <si>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</si>
  <si>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</si>
  <si>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</si>
  <si>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</si>
  <si>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</si>
  <si>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</si>
  <si>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</si>
  <si>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</si>
  <si>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</si>
  <si>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</si>
  <si>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</si>
  <si>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</si>
  <si>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</si>
  <si>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</si>
  <si>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</si>
  <si>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</si>
  <si>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</si>
  <si>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</si>
  <si>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</si>
  <si>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</si>
  <si>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</si>
  <si>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</si>
  <si>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</si>
  <si>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</si>
  <si>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</si>
  <si>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</si>
  <si>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</si>
  <si>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</si>
  <si>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</si>
  <si>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</si>
  <si>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</si>
  <si>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</si>
  <si>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</si>
  <si>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</si>
  <si>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</si>
  <si>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</si>
  <si>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</si>
  <si>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</si>
  <si>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</si>
  <si>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</si>
  <si>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</si>
  <si>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</si>
  <si>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</si>
  <si>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</si>
  <si>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</si>
  <si>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</si>
  <si>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</si>
  <si>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</si>
  <si>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</si>
  <si>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</si>
  <si>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</si>
  <si>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</si>
  <si>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</si>
  <si>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</si>
  <si>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</si>
  <si>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</si>
  <si>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</si>
  <si>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</si>
  <si>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</si>
  <si>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</si>
  <si>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</si>
  <si>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</si>
  <si>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</si>
  <si>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</si>
  <si>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</si>
  <si>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</si>
  <si>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</si>
  <si>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</si>
  <si>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</si>
  <si>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</si>
  <si>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</si>
  <si>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</si>
  <si>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</si>
  <si>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</si>
  <si>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</si>
  <si>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</si>
  <si>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</si>
  <si>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</si>
  <si>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</si>
  <si>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</si>
  <si>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</si>
  <si>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</si>
  <si>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</si>
  <si>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</si>
  <si>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</si>
  <si>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</si>
  <si>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</si>
  <si>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</si>
  <si>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</si>
  <si>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</si>
  <si>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</si>
  <si>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</si>
  <si>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</si>
  <si>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</si>
  <si>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</si>
  <si>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</si>
  <si>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</si>
  <si>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</si>
  <si>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</si>
  <si>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</si>
  <si>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</si>
  <si>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</si>
  <si>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</si>
  <si>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</si>
  <si>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</si>
  <si>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</si>
  <si>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</si>
  <si>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</si>
  <si>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</si>
  <si>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</si>
  <si>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</si>
  <si>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</si>
  <si>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</si>
  <si>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</si>
  <si>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</si>
  <si>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</si>
  <si>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</si>
  <si>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</si>
  <si>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</si>
  <si>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</si>
  <si>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</si>
  <si>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</si>
  <si>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</si>
  <si>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</si>
  <si>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</si>
  <si>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</si>
  <si>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</si>
  <si>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</si>
  <si>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</si>
  <si>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</si>
  <si>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</si>
  <si>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</si>
  <si>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</si>
  <si>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</si>
  <si>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</si>
  <si>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</si>
  <si>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</si>
  <si>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</si>
  <si>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</si>
  <si>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</si>
  <si>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</si>
  <si>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</si>
  <si>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</si>
  <si>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</si>
  <si>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</si>
  <si>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</si>
  <si>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</si>
  <si>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</si>
  <si>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</si>
  <si>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</si>
  <si>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</si>
  <si>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</si>
  <si>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</si>
  <si>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</si>
  <si>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</si>
  <si>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</si>
  <si>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</si>
  <si>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</si>
  <si>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</si>
  <si>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</si>
  <si>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</si>
  <si>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</si>
  <si>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</si>
  <si>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</si>
  <si>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</si>
  <si>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</si>
  <si>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</si>
  <si>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</si>
  <si>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</si>
  <si>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</si>
  <si>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</si>
  <si>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</si>
  <si>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</si>
  <si>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</si>
  <si>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</si>
  <si>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</si>
  <si>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</si>
  <si>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</si>
  <si>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</si>
  <si>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</si>
  <si>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</si>
  <si>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</si>
  <si>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</si>
  <si>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</si>
  <si>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</si>
  <si>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</si>
  <si>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</si>
  <si>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</si>
  <si>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</si>
  <si>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</si>
  <si>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</si>
  <si>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</si>
  <si>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</si>
  <si>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</si>
  <si>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</si>
  <si>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</si>
  <si>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</si>
  <si>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</si>
  <si>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</si>
  <si>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</si>
  <si>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</si>
  <si>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</si>
  <si>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</si>
  <si>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</si>
  <si>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</si>
  <si>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</si>
  <si>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</si>
  <si>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</si>
  <si>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</si>
  <si>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</si>
  <si>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</si>
  <si>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</si>
  <si>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</si>
  <si>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</si>
  <si>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</si>
  <si>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</si>
  <si>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</si>
  <si>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</si>
  <si>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</si>
  <si>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</si>
  <si>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</si>
  <si>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</si>
  <si>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</si>
  <si>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</si>
  <si>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</si>
  <si>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</si>
  <si>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</si>
  <si>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</si>
  <si>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</si>
  <si>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</si>
  <si>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</si>
  <si>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</si>
  <si>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</si>
  <si>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</si>
  <si>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</si>
  <si>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</si>
  <si>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</si>
  <si>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</si>
  <si>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</si>
  <si>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</si>
  <si>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</si>
  <si>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</si>
  <si>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</si>
  <si>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</si>
  <si>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</si>
  <si>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</si>
  <si>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</si>
  <si>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</si>
  <si>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</si>
  <si>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</si>
  <si>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</si>
  <si>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</si>
  <si>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</si>
  <si>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</si>
  <si>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</si>
  <si>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</si>
  <si>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</si>
  <si>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</si>
  <si>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</si>
  <si>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</si>
  <si>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</si>
  <si>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</si>
  <si>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</si>
  <si>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</si>
  <si>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</si>
  <si>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</si>
  <si>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</si>
  <si>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</si>
  <si>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</si>
  <si>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</si>
  <si>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</si>
  <si>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</si>
  <si>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</si>
  <si>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</si>
  <si>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</si>
  <si>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</si>
  <si>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</si>
  <si>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</si>
  <si>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</si>
  <si>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</si>
  <si>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</si>
  <si>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</si>
  <si>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</si>
  <si>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</si>
  <si>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</si>
  <si>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</si>
  <si>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</si>
  <si>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</si>
  <si>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</si>
  <si>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</si>
  <si>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</si>
  <si>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</si>
  <si>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</si>
  <si>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</si>
  <si>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</si>
  <si>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</si>
  <si>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</si>
  <si>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</si>
  <si>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</si>
  <si>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</si>
  <si>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</si>
  <si>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</si>
  <si>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</si>
  <si>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</si>
  <si>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</si>
  <si>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</si>
  <si>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</si>
  <si>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</si>
  <si>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</si>
  <si>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</si>
  <si>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</si>
  <si>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</si>
  <si>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</si>
  <si>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</si>
  <si>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</si>
  <si>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</si>
  <si>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</si>
  <si>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</si>
  <si>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</si>
  <si>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</si>
  <si>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</si>
  <si>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</si>
  <si>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</si>
  <si>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</si>
  <si>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</si>
  <si>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</si>
  <si>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</si>
  <si>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</si>
  <si>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</si>
  <si>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</si>
  <si>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</si>
  <si>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</si>
  <si>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</si>
  <si>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</si>
  <si>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</si>
  <si>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</si>
  <si>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</si>
  <si>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</si>
  <si>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</si>
  <si>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</si>
  <si>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</si>
  <si>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</si>
  <si>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</si>
  <si>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</si>
  <si>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</si>
  <si>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</si>
  <si>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</si>
  <si>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</si>
  <si>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</si>
  <si>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</si>
  <si>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</si>
  <si>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</si>
  <si>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</si>
  <si>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</si>
  <si>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</si>
  <si>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</si>
  <si>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</si>
  <si>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</si>
  <si>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</si>
  <si>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</si>
  <si>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</si>
  <si>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</si>
  <si>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</si>
  <si>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</si>
  <si>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</si>
  <si>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</si>
  <si>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</si>
  <si>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</si>
  <si>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</si>
  <si>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</si>
  <si>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</si>
  <si>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</si>
  <si>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</si>
  <si>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</si>
  <si>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</si>
  <si>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</si>
  <si>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</si>
  <si>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</si>
  <si>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</si>
  <si>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</si>
  <si>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</si>
  <si>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</si>
  <si>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</si>
  <si>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</si>
  <si>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</si>
  <si>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</si>
  <si>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</si>
  <si>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</si>
  <si>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</si>
  <si>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</si>
  <si>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</si>
  <si>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</si>
  <si>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</si>
  <si>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</si>
  <si>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</si>
  <si>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</si>
  <si>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</si>
  <si>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</si>
  <si>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</si>
  <si>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</si>
  <si>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</si>
  <si>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</si>
  <si>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</si>
  <si>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</si>
  <si>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</si>
  <si>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</si>
  <si>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</si>
  <si>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</si>
  <si>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</si>
  <si>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</si>
  <si>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</si>
  <si>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</si>
  <si>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</si>
  <si>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</si>
  <si>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</si>
  <si>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</si>
  <si>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</si>
  <si>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</si>
  <si>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</si>
  <si>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</si>
  <si>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</si>
  <si>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</si>
  <si>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</si>
  <si>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</si>
  <si>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</si>
  <si>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</si>
  <si>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</si>
  <si>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</si>
  <si>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</si>
  <si>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</si>
  <si>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</si>
  <si>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</si>
  <si>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</si>
  <si>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</si>
  <si>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</si>
  <si>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</si>
  <si>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</si>
  <si>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</si>
  <si>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</si>
  <si>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</si>
  <si>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</si>
  <si>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</si>
  <si>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</si>
  <si>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</si>
  <si>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</si>
  <si>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</si>
  <si>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</si>
  <si>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</si>
  <si>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</si>
  <si>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</si>
  <si>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</si>
  <si>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</si>
  <si>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</si>
  <si>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</si>
  <si>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</si>
  <si>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</si>
  <si>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</si>
  <si>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</si>
  <si>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</si>
  <si>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</si>
  <si>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</si>
  <si>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</si>
  <si>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</si>
  <si>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</si>
  <si>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</si>
  <si>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</si>
  <si>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</si>
  <si>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</si>
  <si>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</si>
  <si>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</si>
  <si>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</si>
  <si>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</si>
  <si>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</si>
  <si>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</si>
  <si>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</si>
  <si>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</si>
  <si>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</si>
  <si>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</si>
  <si>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</si>
  <si>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</si>
  <si>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</si>
  <si>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</si>
  <si>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</si>
  <si>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</si>
  <si>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</si>
  <si>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</si>
  <si>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</si>
  <si>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</si>
  <si>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</si>
  <si>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</si>
  <si>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</si>
  <si>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</si>
  <si>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</si>
  <si>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</si>
  <si>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</si>
  <si>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</si>
  <si>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</si>
  <si>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</si>
  <si>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</si>
  <si>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</si>
  <si>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</si>
  <si>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</si>
  <si>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</si>
  <si>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</si>
  <si>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</si>
  <si>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</si>
  <si>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</si>
  <si>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</si>
  <si>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</si>
  <si>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</si>
  <si>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</si>
  <si>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</si>
  <si>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</si>
  <si>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</si>
  <si>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</si>
  <si>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</si>
  <si>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</si>
  <si>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</si>
  <si>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</si>
  <si>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</si>
  <si>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</si>
  <si>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</si>
  <si>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</si>
  <si>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</si>
  <si>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</si>
  <si>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</si>
  <si>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</si>
  <si>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</si>
  <si>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</si>
  <si>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</si>
  <si>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</si>
  <si>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</si>
  <si>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</si>
  <si>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</si>
  <si>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</si>
  <si>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</si>
  <si>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</si>
  <si>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</si>
  <si>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</si>
  <si>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</si>
  <si>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</si>
  <si>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</si>
  <si>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</si>
  <si>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</si>
  <si>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</si>
  <si>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</si>
  <si>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</si>
  <si>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</si>
  <si>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</si>
  <si>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</si>
  <si>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</si>
  <si>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</si>
  <si>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</si>
  <si>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</si>
  <si>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</si>
  <si>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</si>
  <si>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</si>
  <si>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</si>
  <si>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</si>
  <si>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</si>
  <si>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</si>
  <si>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</si>
  <si>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</si>
  <si>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</si>
  <si>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</si>
  <si>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</si>
  <si>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</si>
  <si>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</si>
  <si>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</si>
  <si>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</si>
  <si>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</si>
  <si>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</si>
  <si>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</si>
  <si>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</si>
  <si>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</si>
  <si>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</si>
  <si>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</si>
  <si>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</si>
  <si>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</si>
  <si>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</si>
  <si>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</si>
  <si>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</si>
  <si>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</si>
  <si>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</si>
  <si>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</si>
  <si>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</si>
  <si>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</si>
  <si>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</si>
  <si>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</si>
  <si>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</si>
  <si>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</si>
  <si>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</si>
  <si>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</si>
  <si>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</si>
  <si>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</si>
  <si>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</si>
  <si>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</si>
  <si>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</si>
  <si>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</si>
  <si>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</si>
  <si>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</si>
  <si>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</si>
  <si>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</si>
  <si>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</si>
  <si>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</si>
  <si>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</si>
  <si>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</si>
  <si>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</si>
  <si>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</si>
  <si>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</si>
  <si>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</si>
  <si>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</si>
  <si>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</si>
  <si>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</si>
  <si>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</si>
  <si>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</si>
  <si>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</si>
  <si>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</si>
  <si>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</si>
  <si>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</si>
  <si>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</si>
  <si>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</si>
  <si>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</si>
  <si>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</si>
  <si>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</si>
  <si>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</si>
  <si>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</si>
  <si>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</si>
  <si>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</si>
  <si>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</si>
  <si>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</si>
  <si>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</si>
  <si>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</si>
  <si>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</si>
  <si>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</si>
  <si>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</si>
  <si>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</si>
  <si>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</si>
  <si>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</si>
  <si>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</si>
  <si>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</si>
  <si>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</si>
  <si>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</si>
  <si>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</si>
  <si>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</si>
  <si>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</si>
  <si>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</si>
  <si>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</si>
  <si>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</si>
  <si>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</si>
  <si>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</si>
  <si>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</si>
  <si>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</si>
  <si>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</si>
  <si>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</si>
  <si>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</si>
  <si>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</si>
  <si>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</si>
  <si>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</si>
  <si>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</si>
  <si>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</si>
  <si>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</si>
  <si>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</si>
  <si>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</si>
  <si>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</si>
  <si>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</si>
  <si>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</si>
  <si>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</si>
  <si>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</si>
  <si>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</si>
  <si>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</si>
  <si>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</si>
  <si>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</si>
  <si>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</si>
  <si>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</si>
  <si>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</si>
  <si>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</si>
  <si>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</si>
  <si>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</si>
  <si>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</si>
  <si>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</si>
  <si>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</si>
  <si>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</si>
  <si>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</si>
  <si>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</si>
  <si>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</si>
  <si>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</si>
  <si>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</si>
  <si>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</si>
  <si>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</si>
  <si>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</si>
  <si>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</si>
  <si>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</si>
  <si>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</si>
  <si>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</si>
  <si>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</si>
  <si>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</si>
  <si>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</si>
  <si>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</si>
  <si>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</si>
  <si>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</si>
  <si>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</si>
  <si>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</si>
  <si>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</si>
  <si>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</si>
  <si>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</si>
  <si>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</si>
  <si>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</si>
  <si>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</si>
  <si>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</si>
  <si>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</si>
  <si>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</si>
  <si>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</si>
  <si>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</si>
  <si>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</si>
  <si>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</si>
  <si>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</si>
  <si>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</si>
  <si>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</si>
  <si>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</si>
  <si>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</si>
  <si>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</si>
  <si>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</si>
  <si>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</si>
  <si>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</si>
  <si>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</si>
  <si>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</si>
  <si>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</si>
  <si>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</si>
  <si>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</si>
  <si>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</si>
  <si>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</si>
  <si>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</si>
  <si>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</si>
  <si>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</si>
  <si>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</si>
  <si>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</si>
  <si>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</si>
  <si>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</si>
  <si>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</si>
  <si>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</si>
  <si>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</si>
  <si>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</si>
  <si>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</si>
  <si>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</si>
  <si>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</si>
  <si>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</si>
  <si>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</si>
  <si>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</si>
  <si>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</si>
  <si>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</si>
  <si>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</si>
  <si>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</si>
  <si>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</si>
  <si>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</si>
  <si>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</si>
  <si>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</si>
  <si>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</si>
  <si>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</si>
  <si>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</si>
  <si>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</si>
  <si>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</si>
  <si>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</si>
  <si>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</si>
  <si>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</si>
  <si>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</si>
  <si>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</si>
  <si>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</si>
  <si>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</si>
  <si>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</si>
  <si>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</si>
  <si>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</si>
  <si>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</si>
  <si>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</si>
  <si>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</si>
  <si>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</si>
  <si>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</si>
  <si>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</si>
  <si>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</si>
  <si>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</si>
  <si>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</si>
  <si>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</si>
  <si>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</si>
  <si>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</si>
  <si>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</si>
  <si>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</si>
  <si>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</si>
  <si>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</si>
  <si>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</si>
  <si>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</si>
  <si>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</si>
  <si>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</si>
  <si>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</si>
  <si>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</si>
  <si>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</si>
  <si>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</si>
  <si>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</si>
  <si>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</si>
  <si>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</si>
  <si>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</si>
  <si>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</si>
  <si>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</si>
  <si>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</si>
  <si>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</si>
  <si>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</si>
  <si>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</si>
  <si>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</si>
  <si>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</si>
  <si>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</si>
  <si>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</si>
  <si>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</si>
  <si>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</si>
  <si>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</si>
  <si>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</si>
  <si>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</si>
  <si>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</si>
  <si>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</si>
  <si>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</si>
  <si>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</si>
  <si>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</si>
  <si>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</si>
  <si>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</si>
  <si>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</si>
  <si>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</si>
  <si>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</si>
  <si>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</si>
  <si>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</si>
  <si>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</si>
  <si>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</si>
  <si>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</si>
  <si>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</si>
  <si>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</si>
  <si>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</si>
  <si>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</si>
  <si>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</si>
  <si>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</si>
  <si>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</si>
  <si>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</si>
  <si>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</si>
  <si>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</si>
  <si>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</si>
  <si>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</si>
  <si>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</si>
  <si>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</si>
  <si>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</si>
  <si>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</si>
  <si>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</si>
  <si>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</si>
  <si>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</si>
  <si>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</si>
  <si>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</si>
  <si>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</si>
  <si>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</si>
  <si>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</si>
  <si>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</si>
  <si>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</si>
  <si>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</si>
  <si>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</si>
  <si>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</si>
  <si>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</si>
  <si>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</si>
  <si>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</si>
  <si>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</si>
  <si>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</si>
  <si>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</si>
  <si>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</si>
  <si>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</si>
  <si>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</si>
  <si>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</si>
  <si>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</si>
  <si>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</si>
  <si>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</si>
  <si>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</si>
  <si>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</si>
  <si>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</si>
  <si>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</si>
  <si>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</si>
  <si>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</si>
  <si>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</si>
  <si>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</si>
  <si>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</si>
  <si>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</si>
  <si>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</si>
  <si>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</si>
  <si>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</si>
  <si>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</si>
  <si>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</si>
  <si>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</si>
  <si>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</si>
  <si>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</si>
  <si>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</si>
  <si>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</si>
  <si>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</si>
  <si>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</si>
  <si>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</si>
  <si>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</si>
  <si>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</si>
  <si>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</si>
  <si>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</si>
  <si>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</si>
  <si>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</si>
  <si>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</si>
  <si>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</si>
  <si>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</si>
  <si>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</si>
  <si>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</si>
  <si>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</si>
  <si>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</si>
  <si>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</si>
  <si>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</si>
  <si>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</si>
  <si>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</si>
  <si>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</si>
  <si>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</si>
  <si>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</si>
  <si>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</si>
  <si>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</si>
  <si>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</si>
  <si>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</si>
  <si>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</si>
  <si>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</si>
  <si>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</si>
  <si>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</si>
  <si>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</si>
  <si>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</si>
  <si>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</si>
  <si>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</si>
  <si>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</si>
  <si>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</si>
  <si>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</si>
  <si>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</si>
  <si>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</si>
  <si>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</si>
  <si>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</si>
  <si>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</si>
  <si>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</si>
  <si>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</si>
  <si>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</si>
  <si>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</si>
  <si>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</si>
  <si>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</si>
  <si>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</si>
  <si>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</si>
  <si>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</si>
  <si>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</si>
  <si>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</si>
  <si>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</si>
  <si>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</si>
  <si>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</si>
  <si>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</si>
  <si>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</si>
  <si>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</si>
  <si>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</si>
  <si>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</si>
  <si>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</si>
  <si>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</si>
  <si>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</si>
  <si>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</si>
  <si>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</si>
  <si>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</si>
  <si>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</si>
  <si>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</si>
  <si>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</si>
  <si>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</si>
  <si>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</si>
  <si>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</si>
  <si>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</si>
  <si>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</si>
  <si>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</si>
  <si>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</si>
  <si>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</si>
  <si>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</si>
  <si>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</si>
  <si>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</si>
  <si>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</si>
  <si>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</si>
  <si>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</si>
  <si>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</si>
  <si>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</si>
  <si>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</si>
  <si>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</si>
  <si>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</si>
  <si>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</si>
  <si>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</si>
  <si>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</si>
  <si>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</si>
  <si>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</si>
  <si>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</si>
  <si>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</si>
  <si>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</si>
  <si>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</si>
  <si>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</si>
  <si>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</si>
  <si>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</si>
  <si>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</si>
  <si>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</si>
  <si>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</si>
  <si>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</si>
  <si>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</si>
  <si>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</si>
  <si>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</si>
  <si>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</si>
  <si>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</si>
  <si>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</si>
  <si>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</si>
  <si>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</si>
  <si>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</si>
  <si>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</si>
  <si>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</si>
  <si>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</si>
  <si>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</si>
  <si>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</si>
  <si>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</si>
  <si>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</si>
  <si>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</si>
  <si>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</si>
  <si>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</si>
  <si>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</si>
  <si>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</si>
  <si>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</si>
  <si>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</si>
  <si>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</si>
  <si>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</si>
  <si>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</si>
  <si>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</si>
  <si>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</si>
  <si>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</si>
  <si>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</si>
  <si>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</si>
  <si>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</si>
  <si>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</si>
  <si>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</si>
  <si>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</si>
  <si>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</si>
  <si>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</si>
  <si>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</si>
  <si>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</si>
  <si>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</si>
  <si>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</si>
  <si>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</si>
  <si>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</si>
  <si>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</si>
  <si>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</si>
  <si>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</si>
  <si>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</si>
  <si>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</si>
  <si>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</si>
  <si>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</si>
  <si>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</si>
  <si>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</si>
  <si>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</si>
  <si>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</si>
  <si>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</si>
  <si>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</si>
  <si>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</si>
  <si>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</si>
  <si>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</si>
  <si>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</si>
  <si>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</si>
  <si>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</si>
  <si>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</si>
  <si>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</si>
  <si>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</si>
  <si>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</si>
  <si>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</si>
  <si>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</si>
  <si>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</si>
  <si>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</si>
  <si>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</si>
  <si>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</si>
  <si>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</si>
  <si>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</si>
  <si>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</si>
  <si>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</si>
  <si>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</si>
  <si>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</si>
  <si>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</si>
  <si>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</si>
  <si>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</si>
  <si>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</si>
  <si>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</si>
  <si>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</si>
  <si>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</si>
  <si>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</si>
  <si>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</si>
  <si>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</si>
  <si>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</si>
  <si>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</si>
  <si>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</si>
  <si>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</si>
  <si>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</si>
  <si>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</si>
  <si>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</si>
  <si>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</si>
  <si>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</si>
  <si>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</si>
  <si>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</si>
  <si>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</si>
  <si>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</si>
  <si>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</si>
  <si>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</si>
  <si>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</si>
  <si>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</si>
  <si>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</si>
  <si>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</si>
  <si>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</si>
  <si>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</si>
  <si>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</si>
  <si>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</si>
  <si>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</si>
  <si>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</si>
  <si>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</si>
  <si>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</si>
  <si>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</si>
  <si>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</si>
  <si>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</si>
  <si>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</si>
  <si>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</si>
  <si>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</si>
  <si>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</si>
  <si>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</si>
  <si>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</si>
  <si>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</si>
  <si>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</si>
  <si>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</si>
  <si>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</si>
  <si>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</si>
  <si>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</si>
  <si>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</si>
  <si>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</si>
  <si>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</si>
  <si>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</si>
  <si>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</si>
  <si>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</si>
  <si>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</si>
  <si>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</si>
  <si>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</si>
  <si>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</si>
  <si>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</si>
  <si>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</si>
  <si>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</si>
  <si>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</si>
  <si>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</si>
  <si>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</si>
  <si>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</si>
  <si>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</si>
  <si>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</si>
  <si>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</si>
  <si>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</si>
  <si>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</si>
  <si>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</si>
  <si>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</si>
  <si>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</si>
  <si>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</si>
  <si>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</si>
  <si>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</si>
  <si>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</si>
  <si>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</si>
  <si>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</si>
  <si>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</si>
  <si>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</si>
  <si>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</si>
  <si>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</si>
  <si>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</si>
  <si>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</si>
  <si>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</si>
  <si>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</si>
  <si>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</si>
  <si>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</si>
  <si>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</si>
  <si>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</si>
  <si>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</si>
  <si>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</si>
  <si>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</si>
  <si>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</si>
  <si>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</si>
  <si>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</si>
  <si>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</si>
  <si>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</si>
  <si>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</si>
  <si>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</si>
  <si>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</si>
  <si>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</si>
  <si>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</si>
  <si>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</si>
  <si>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</si>
  <si>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</si>
  <si>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</si>
  <si>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</si>
  <si>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</si>
  <si>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</si>
  <si>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</si>
  <si>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</si>
  <si>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</si>
  <si>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</si>
  <si>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</si>
  <si>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</si>
  <si>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</si>
  <si>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</si>
  <si>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</si>
  <si>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</si>
  <si>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</si>
  <si>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</si>
  <si>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</si>
  <si>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</si>
  <si>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</si>
  <si>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</si>
  <si>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</si>
  <si>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</si>
  <si>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</si>
  <si>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</si>
  <si>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</si>
  <si>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</si>
  <si>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</si>
  <si>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</si>
  <si>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</si>
  <si>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</si>
  <si>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</si>
  <si>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</si>
  <si>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</si>
  <si>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</si>
  <si>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</si>
  <si>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</si>
  <si>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</si>
  <si>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</si>
  <si>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</si>
  <si>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</si>
  <si>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</si>
  <si>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</si>
  <si>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</si>
  <si>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</si>
  <si>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</si>
  <si>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</si>
  <si>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</si>
  <si>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</si>
  <si>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</si>
  <si>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</si>
  <si>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</si>
  <si>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</si>
  <si>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</si>
  <si>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</si>
  <si>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</si>
  <si>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</si>
  <si>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</si>
  <si>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</si>
  <si>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</si>
  <si>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</si>
  <si>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</si>
  <si>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</si>
  <si>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</si>
  <si>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</si>
  <si>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</si>
  <si>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</si>
  <si>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</si>
  <si>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</si>
  <si>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</si>
  <si>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</si>
  <si>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</si>
  <si>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</si>
  <si>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</si>
  <si>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</si>
  <si>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</si>
  <si>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</si>
  <si>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</si>
  <si>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</si>
  <si>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</si>
  <si>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</si>
  <si>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</si>
  <si>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</si>
  <si>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</si>
  <si>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</si>
  <si>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</si>
  <si>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</si>
  <si>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</si>
  <si>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</si>
  <si>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</si>
  <si>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</si>
  <si>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</si>
  <si>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</si>
  <si>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</si>
  <si>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</si>
  <si>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</si>
  <si>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</si>
  <si>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</si>
  <si>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</si>
  <si>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</si>
  <si>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</si>
  <si>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</si>
  <si>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</si>
  <si>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</si>
  <si>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</si>
  <si>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</si>
  <si>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</si>
  <si>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</si>
  <si>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</si>
  <si>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</si>
  <si>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</si>
  <si>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</si>
  <si>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</si>
  <si>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</si>
  <si>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</si>
  <si>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</si>
  <si>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</si>
  <si>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</si>
  <si>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</si>
  <si>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</si>
  <si>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</si>
  <si>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</si>
  <si>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</si>
  <si>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</si>
  <si>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</si>
  <si>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</si>
  <si>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</si>
  <si>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</si>
  <si>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</si>
  <si>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</si>
  <si>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</si>
  <si>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</si>
  <si>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</si>
  <si>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</si>
  <si>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</si>
  <si>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</si>
  <si>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</si>
  <si>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</si>
  <si>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</si>
  <si>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</si>
  <si>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</si>
  <si>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</si>
  <si>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</si>
  <si>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</si>
  <si>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</si>
  <si>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</si>
  <si>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</si>
  <si>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</si>
  <si>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</si>
  <si>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</si>
  <si>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</si>
  <si>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</si>
  <si>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</si>
  <si>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</si>
  <si>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</si>
  <si>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</si>
  <si>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</si>
  <si>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</si>
  <si>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</si>
  <si>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</si>
  <si>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</si>
  <si>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</si>
  <si>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</si>
  <si>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</si>
  <si>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</si>
  <si>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</si>
  <si>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</si>
  <si>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</si>
  <si>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</si>
  <si>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</si>
  <si>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</si>
  <si>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</si>
  <si>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</si>
  <si>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</si>
  <si>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</si>
  <si>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</si>
  <si>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</si>
  <si>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</si>
  <si>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</si>
  <si>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</si>
  <si>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</si>
  <si>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</si>
  <si>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</si>
  <si>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</si>
  <si>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</si>
  <si>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</si>
  <si>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</si>
  <si>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</si>
  <si>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</si>
  <si>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</si>
  <si>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</si>
  <si>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</si>
  <si>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</si>
  <si>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</si>
  <si>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</si>
  <si>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</si>
  <si>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</si>
  <si>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</si>
  <si>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</si>
  <si>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</si>
  <si>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</si>
  <si>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</si>
  <si>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</si>
  <si>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</si>
  <si>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</si>
  <si>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</si>
  <si>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</si>
  <si>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</si>
  <si>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</si>
  <si>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</si>
  <si>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</si>
  <si>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</si>
  <si>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</si>
  <si>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</si>
  <si>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</si>
  <si>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</si>
  <si>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</si>
  <si>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</si>
  <si>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</si>
  <si>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</si>
  <si>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</si>
  <si>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</si>
  <si>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</si>
  <si>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</si>
  <si>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</si>
  <si>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</si>
  <si>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</si>
  <si>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</si>
  <si>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</si>
  <si>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</si>
  <si>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</si>
  <si>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</si>
  <si>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</si>
  <si>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</si>
  <si>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</si>
  <si>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</si>
  <si>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</si>
  <si>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</si>
  <si>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</si>
  <si>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</si>
  <si>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</si>
  <si>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</si>
  <si>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</si>
  <si>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</si>
  <si>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</si>
  <si>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</si>
  <si>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</si>
  <si>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</si>
  <si>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</si>
  <si>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</si>
  <si>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</si>
  <si>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</si>
  <si>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</si>
  <si>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</si>
  <si>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</si>
  <si>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</si>
  <si>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</si>
  <si>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</si>
  <si>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</si>
  <si>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</si>
  <si>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</si>
  <si>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</si>
  <si>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</si>
  <si>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</si>
  <si>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</si>
  <si>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</si>
  <si>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</si>
  <si>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</si>
  <si>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</si>
  <si>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</si>
  <si>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</si>
  <si>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</si>
  <si>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</si>
  <si>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</si>
  <si>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</si>
  <si>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</si>
  <si>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</si>
  <si>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</si>
  <si>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</si>
  <si>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</si>
  <si>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</si>
  <si>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</si>
  <si>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</si>
  <si>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</si>
  <si>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</si>
  <si>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</si>
  <si>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</si>
  <si>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</si>
  <si>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</si>
  <si>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</si>
  <si>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</si>
  <si>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</si>
  <si>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</si>
  <si>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</si>
  <si>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</si>
  <si>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</si>
  <si>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</si>
  <si>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</si>
  <si>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</si>
  <si>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</si>
  <si>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</si>
  <si>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</si>
  <si>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</si>
  <si>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</si>
  <si>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</si>
  <si>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</si>
  <si>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</si>
  <si>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</si>
  <si>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</si>
  <si>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</si>
  <si>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</si>
  <si>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</si>
  <si>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</si>
  <si>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</si>
  <si>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</si>
  <si>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</si>
  <si>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</si>
  <si>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</si>
  <si>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</si>
  <si>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</si>
  <si>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</si>
  <si>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</si>
  <si>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</si>
  <si>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</si>
  <si>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</si>
  <si>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</si>
  <si>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</si>
  <si>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</si>
  <si>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</si>
  <si>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</si>
  <si>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</si>
  <si>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</si>
  <si>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</si>
  <si>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</si>
  <si>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</si>
  <si>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</si>
  <si>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</si>
  <si>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</si>
  <si>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</si>
  <si>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</si>
  <si>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</si>
  <si>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</si>
  <si>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</si>
  <si>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</si>
  <si>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</si>
  <si>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</si>
  <si>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</si>
  <si>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</si>
  <si>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</si>
  <si>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</si>
  <si>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</si>
  <si>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</si>
  <si>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</si>
  <si>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</si>
  <si>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</si>
  <si>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</si>
  <si>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</si>
  <si>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</si>
  <si>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</si>
  <si>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</si>
  <si>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</si>
  <si>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</si>
  <si>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</si>
  <si>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</si>
  <si>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</si>
  <si>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</si>
  <si>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</si>
  <si>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</si>
  <si>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</si>
  <si>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</si>
  <si>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</si>
  <si>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</si>
  <si>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</si>
  <si>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</si>
  <si>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</si>
  <si>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</si>
  <si>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</si>
  <si>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</si>
  <si>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</si>
  <si>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</si>
  <si>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</si>
  <si>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</si>
  <si>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</si>
  <si>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</si>
  <si>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</si>
  <si>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</si>
  <si>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</si>
  <si>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</si>
  <si>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</si>
  <si>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</si>
  <si>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</si>
  <si>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</si>
  <si>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</si>
  <si>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</si>
  <si>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</si>
  <si>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</si>
  <si>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</si>
  <si>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</si>
  <si>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</si>
  <si>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</si>
  <si>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</si>
  <si>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</si>
  <si>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</si>
  <si>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</si>
  <si>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</si>
  <si>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</si>
  <si>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</si>
  <si>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</si>
  <si>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</si>
  <si>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</si>
  <si>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</si>
  <si>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</si>
  <si>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</si>
  <si>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</si>
  <si>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</si>
  <si>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</si>
  <si>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</si>
  <si>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</si>
  <si>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</si>
  <si>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</si>
  <si>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</si>
  <si>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</si>
  <si>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</si>
  <si>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</si>
  <si>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</si>
  <si>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</si>
  <si>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</si>
  <si>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</si>
  <si>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</si>
  <si>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</si>
  <si>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</si>
  <si>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</si>
  <si>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</si>
  <si>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</si>
  <si>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</si>
  <si>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</si>
  <si>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</si>
  <si>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</si>
  <si>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</si>
  <si>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</si>
  <si>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</si>
  <si>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</si>
  <si>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</si>
  <si>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</si>
  <si>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</si>
  <si>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</si>
  <si>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</si>
  <si>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</si>
  <si>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</si>
  <si>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</si>
  <si>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</si>
  <si>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</si>
  <si>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</si>
  <si>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</si>
  <si>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</si>
  <si>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</si>
  <si>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</si>
  <si>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</si>
  <si>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</si>
  <si>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</si>
  <si>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</si>
  <si>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</si>
  <si>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</si>
  <si>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</si>
  <si>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</si>
  <si>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</si>
  <si>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</si>
  <si>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</si>
  <si>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</si>
  <si>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</si>
  <si>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</si>
  <si>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</si>
  <si>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</si>
  <si>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</si>
  <si>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</si>
  <si>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</si>
  <si>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</si>
  <si>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</si>
  <si>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</si>
  <si>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</si>
  <si>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</si>
  <si>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</si>
  <si>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</si>
  <si>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</si>
  <si>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</si>
  <si>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</si>
  <si>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</si>
  <si>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</si>
  <si>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</si>
  <si>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</si>
  <si>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</si>
  <si>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</si>
  <si>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</si>
  <si>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</si>
  <si>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</si>
  <si>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</si>
  <si>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</si>
  <si>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</si>
  <si>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</si>
  <si>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</si>
  <si>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</si>
  <si>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</si>
  <si>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</si>
  <si>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</si>
  <si>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</si>
  <si>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</si>
  <si>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</si>
  <si>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</si>
  <si>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</si>
  <si>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</si>
  <si>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</si>
  <si>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</si>
  <si>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</si>
  <si>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</si>
  <si>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</si>
  <si>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</si>
  <si>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</si>
  <si>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</si>
  <si>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</si>
  <si>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</si>
  <si>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</si>
  <si>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</si>
  <si>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</si>
  <si>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</si>
  <si>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</si>
  <si>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</si>
  <si>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</si>
  <si>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</si>
  <si>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</si>
  <si>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</si>
  <si>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</si>
  <si>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</si>
  <si>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</si>
  <si>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</si>
  <si>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</si>
  <si>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</si>
  <si>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</si>
  <si>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</si>
  <si>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</si>
  <si>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</si>
  <si>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</si>
  <si>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</si>
  <si>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</si>
  <si>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</si>
  <si>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</si>
  <si>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</si>
  <si>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</si>
  <si>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</si>
  <si>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</si>
  <si>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</si>
  <si>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</si>
  <si>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</si>
  <si>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</si>
  <si>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</si>
  <si>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</si>
  <si>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</si>
  <si>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</si>
  <si>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</si>
  <si>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</si>
  <si>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</si>
  <si>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</si>
  <si>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</si>
  <si>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</si>
  <si>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</si>
  <si>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</si>
  <si>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</si>
  <si>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</si>
  <si>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</si>
  <si>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</si>
  <si>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</si>
  <si>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</si>
  <si>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</si>
  <si>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</si>
  <si>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</si>
  <si>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</si>
  <si>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</si>
  <si>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</si>
  <si>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</si>
  <si>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</si>
  <si>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</si>
  <si>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</si>
  <si>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</si>
  <si>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</si>
  <si>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</si>
  <si>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</si>
  <si>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</si>
  <si>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</si>
  <si>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</si>
  <si>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</si>
  <si>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</si>
  <si>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</si>
  <si>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</si>
  <si>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</si>
  <si>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</si>
  <si>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</si>
  <si>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</si>
  <si>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</si>
  <si>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</si>
  <si>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</si>
  <si>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</si>
  <si>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</si>
  <si>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</si>
  <si>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</si>
  <si>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</si>
  <si>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</si>
  <si>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</si>
  <si>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</si>
  <si>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</si>
  <si>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</si>
  <si>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</si>
  <si>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</si>
  <si>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</si>
  <si>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</si>
  <si>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</si>
  <si>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</si>
  <si>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</si>
  <si>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</si>
  <si>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</si>
  <si>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</si>
  <si>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</si>
  <si>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</si>
  <si>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</si>
  <si>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</si>
  <si>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</si>
  <si>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</si>
  <si>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</si>
  <si>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</si>
  <si>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</si>
  <si>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</si>
  <si>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</si>
  <si>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</si>
  <si>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</si>
  <si>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</si>
  <si>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</si>
  <si>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</si>
  <si>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</si>
  <si>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</si>
  <si>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</si>
  <si>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</si>
  <si>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</si>
  <si>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</si>
  <si>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</si>
  <si>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</si>
  <si>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</si>
  <si>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</si>
  <si>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</si>
  <si>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</si>
  <si>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</si>
  <si>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</si>
  <si>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</si>
  <si>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</si>
  <si>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</si>
  <si>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</si>
  <si>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</si>
  <si>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</si>
  <si>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</si>
  <si>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</si>
  <si>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</si>
  <si>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</si>
  <si>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</si>
  <si>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</si>
  <si>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</si>
  <si>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</si>
  <si>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</si>
  <si>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</si>
  <si>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</si>
  <si>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</si>
  <si>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</si>
  <si>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</si>
  <si>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</si>
  <si>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</si>
  <si>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</si>
  <si>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</si>
  <si>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</si>
  <si>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</si>
  <si>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</si>
  <si>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</si>
  <si>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</si>
  <si>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</si>
  <si>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</si>
  <si>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</si>
  <si>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</si>
  <si>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</si>
  <si>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</si>
  <si>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</si>
  <si>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</si>
  <si>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</si>
  <si>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</si>
  <si>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</si>
  <si>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</si>
  <si>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</si>
  <si>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</si>
  <si>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</si>
  <si>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</si>
  <si>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</si>
  <si>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</si>
  <si>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</si>
  <si>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</si>
  <si>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</si>
  <si>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</si>
  <si>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</si>
  <si>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</si>
  <si>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</si>
  <si>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</si>
  <si>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</si>
  <si>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</si>
  <si>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</si>
  <si>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</si>
  <si>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</si>
  <si>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</si>
  <si>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</si>
  <si>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</si>
  <si>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</si>
  <si>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</si>
  <si>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</si>
  <si>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</si>
  <si>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</si>
  <si>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</si>
  <si>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</si>
  <si>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</si>
  <si>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</si>
  <si>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</si>
  <si>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</si>
  <si>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</si>
  <si>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</si>
  <si>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</si>
  <si>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</si>
  <si>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</si>
  <si>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</si>
  <si>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</si>
  <si>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</si>
  <si>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</si>
  <si>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</si>
  <si>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</si>
  <si>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</si>
  <si>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</si>
  <si>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</si>
  <si>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</si>
  <si>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</si>
  <si>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</si>
  <si>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</si>
  <si>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</si>
  <si>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</si>
  <si>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</si>
  <si>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</si>
  <si>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</si>
  <si>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</si>
  <si>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</si>
  <si>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</si>
  <si>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</si>
  <si>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</si>
  <si>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</si>
  <si>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</si>
  <si>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</si>
  <si>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</si>
  <si>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</si>
  <si>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</si>
  <si>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</si>
  <si>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</si>
  <si>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</si>
  <si>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</si>
  <si>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</si>
  <si>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</si>
  <si>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</si>
  <si>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</si>
  <si>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</si>
  <si>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</si>
  <si>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</si>
  <si>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</si>
  <si>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</si>
  <si>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</si>
  <si>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</si>
  <si>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</si>
  <si>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</si>
  <si>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</si>
  <si>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</si>
  <si>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</si>
  <si>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</si>
  <si>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</si>
  <si>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</si>
  <si>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</si>
  <si>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</si>
  <si>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</si>
  <si>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</si>
  <si>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</si>
  <si>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</si>
  <si>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</si>
  <si>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</si>
  <si>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</si>
  <si>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</si>
  <si>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</si>
  <si>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</si>
  <si>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</si>
  <si>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</si>
  <si>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</si>
  <si>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</si>
  <si>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</si>
  <si>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</si>
  <si>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</si>
  <si>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</si>
  <si>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</si>
  <si>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</si>
  <si>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</si>
  <si>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</si>
  <si>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</si>
  <si>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</si>
  <si>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</si>
  <si>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</si>
  <si>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</si>
  <si>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</si>
  <si>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</si>
  <si>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</si>
  <si>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</si>
  <si>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</si>
  <si>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</si>
  <si>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</si>
  <si>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</si>
  <si>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</si>
  <si>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</si>
  <si>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</si>
  <si>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</si>
  <si>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</si>
  <si>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</si>
  <si>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</si>
  <si>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</si>
  <si>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</si>
  <si>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</si>
  <si>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</si>
  <si>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</si>
  <si>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</si>
  <si>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</si>
  <si>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</si>
  <si>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</si>
  <si>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</si>
  <si>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</si>
  <si>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</si>
  <si>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</si>
  <si>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</si>
  <si>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</si>
  <si>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</si>
  <si>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</si>
  <si>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</si>
  <si>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</si>
  <si>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</si>
  <si>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</si>
  <si>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</si>
  <si>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</si>
  <si>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</si>
  <si>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</si>
  <si>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</si>
  <si>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</si>
  <si>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</si>
  <si>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</si>
  <si>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</si>
  <si>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</si>
  <si>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</si>
  <si>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</si>
  <si>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</si>
  <si>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</si>
  <si>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</si>
  <si>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</si>
  <si>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</si>
  <si>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</si>
  <si>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</si>
  <si>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</si>
  <si>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</si>
  <si>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</si>
  <si>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</si>
  <si>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</si>
  <si>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</si>
  <si>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</si>
  <si>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</si>
  <si>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</si>
  <si>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</si>
  <si>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</si>
  <si>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</si>
  <si>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</si>
  <si>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</si>
  <si>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</si>
  <si>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</si>
  <si>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</si>
  <si>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</si>
  <si>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</si>
  <si>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</si>
  <si>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</si>
  <si>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</si>
  <si>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</si>
  <si>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</si>
  <si>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</si>
  <si>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</si>
  <si>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</si>
  <si>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</si>
  <si>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</si>
  <si>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</si>
  <si>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</si>
  <si>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</si>
  <si>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</si>
  <si>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</si>
  <si>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</si>
  <si>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</si>
  <si>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</si>
  <si>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</si>
  <si>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</si>
  <si>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</si>
  <si>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</si>
  <si>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</si>
  <si>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</si>
  <si>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</si>
  <si>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</si>
  <si>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</si>
  <si>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</si>
  <si>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</si>
  <si>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</si>
  <si>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</si>
  <si>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</si>
  <si>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</si>
  <si>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</si>
  <si>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</si>
  <si>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</si>
  <si>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</si>
  <si>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</si>
  <si>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</si>
  <si>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</si>
  <si>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</si>
  <si>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</si>
  <si>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</si>
  <si>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</si>
  <si>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</si>
  <si>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</si>
  <si>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</si>
  <si>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</si>
  <si>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</si>
  <si>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</si>
  <si>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</si>
  <si>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</si>
  <si>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</si>
  <si>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</si>
  <si>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</si>
  <si>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</si>
  <si>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</si>
  <si>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</si>
  <si>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</si>
  <si>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</si>
  <si>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</si>
  <si>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</si>
  <si>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</si>
  <si>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</si>
  <si>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</si>
  <si>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</si>
  <si>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</si>
  <si>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</si>
  <si>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</si>
  <si>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</si>
  <si>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</si>
  <si>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</si>
  <si>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</si>
  <si>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</si>
  <si>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</si>
  <si>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</si>
  <si>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</si>
  <si>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</si>
  <si>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</si>
  <si>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</si>
  <si>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</si>
  <si>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</si>
  <si>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</si>
  <si>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</si>
  <si>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</si>
  <si>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</si>
  <si>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</si>
  <si>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</si>
  <si>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</si>
  <si>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</si>
  <si>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</si>
  <si>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</si>
  <si>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</si>
  <si>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</si>
  <si>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</si>
  <si>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</si>
  <si>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</si>
  <si>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</si>
  <si>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</si>
  <si>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</si>
  <si>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</si>
  <si>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</si>
  <si>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</si>
  <si>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</si>
  <si>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</si>
  <si>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</si>
  <si>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</si>
  <si>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</si>
  <si>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</si>
  <si>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</si>
  <si>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</si>
  <si>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</si>
  <si>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</si>
  <si>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</si>
  <si>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</si>
  <si>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</si>
  <si>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</si>
  <si>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</si>
  <si>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</si>
  <si>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</si>
  <si>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</si>
  <si>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</si>
  <si>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</si>
  <si>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</si>
  <si>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</si>
  <si>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</si>
  <si>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</si>
  <si>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</si>
  <si>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</si>
  <si>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</si>
  <si>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</si>
  <si>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</si>
  <si>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</si>
  <si>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</si>
  <si>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</si>
  <si>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</si>
  <si>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</si>
  <si>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</si>
  <si>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</si>
  <si>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</si>
  <si>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</si>
  <si>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</si>
  <si>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</si>
  <si>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</si>
  <si>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</si>
  <si>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</si>
  <si>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</si>
  <si>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</si>
  <si>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</si>
  <si>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</si>
  <si>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</si>
  <si>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</si>
  <si>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</si>
  <si>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</si>
  <si>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</si>
  <si>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</si>
  <si>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</si>
  <si>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</si>
  <si>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</si>
  <si>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</si>
  <si>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</si>
  <si>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</si>
  <si>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</si>
  <si>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</si>
  <si>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</si>
  <si>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</si>
  <si>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</si>
  <si>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</si>
  <si>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</si>
  <si>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</si>
  <si>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</si>
  <si>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</si>
  <si>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</si>
  <si>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</si>
  <si>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</si>
  <si>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</si>
  <si>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</si>
  <si>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</si>
  <si>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</si>
  <si>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</si>
  <si>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</si>
  <si>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</si>
  <si>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</si>
  <si>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</si>
  <si>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</si>
  <si>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</si>
  <si>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</si>
  <si>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</si>
  <si>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</si>
  <si>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</si>
  <si>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</si>
  <si>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</si>
  <si>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</si>
  <si>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</si>
  <si>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</si>
  <si>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</si>
  <si>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</si>
  <si>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</si>
  <si>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</si>
  <si>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</si>
  <si>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</si>
  <si>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</si>
  <si>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</si>
  <si>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</si>
  <si>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</si>
  <si>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</si>
  <si>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</si>
  <si>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</si>
  <si>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</si>
  <si>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</si>
  <si>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</si>
  <si>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</si>
  <si>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</si>
  <si>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</si>
  <si>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</si>
  <si>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</si>
  <si>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</si>
  <si>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</si>
  <si>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</si>
  <si>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</si>
  <si>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</si>
  <si>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</si>
  <si>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</si>
  <si>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</si>
  <si>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</si>
  <si>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</si>
  <si>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</si>
  <si>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</si>
  <si>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</si>
  <si>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</si>
  <si>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</si>
  <si>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</si>
  <si>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</si>
  <si>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</si>
  <si>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</si>
  <si>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</si>
  <si>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</si>
  <si>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</si>
  <si>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</si>
  <si>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</si>
  <si>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</si>
  <si>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</si>
  <si>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</si>
  <si>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</si>
  <si>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</si>
  <si>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</si>
  <si>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</si>
  <si>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</si>
  <si>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</si>
  <si>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</si>
  <si>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</si>
  <si>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</si>
  <si>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</si>
  <si>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</si>
  <si>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</si>
  <si>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</si>
  <si>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</si>
  <si>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</si>
  <si>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</si>
  <si>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</si>
  <si>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</si>
  <si>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</si>
  <si>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</si>
  <si>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</si>
  <si>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</si>
  <si>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</si>
  <si>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</si>
  <si>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</si>
  <si>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</si>
  <si>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</si>
  <si>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</si>
  <si>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</si>
  <si>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</si>
  <si>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</si>
  <si>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</si>
  <si>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</si>
  <si>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</si>
  <si>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</si>
  <si>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</si>
  <si>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</si>
  <si>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</si>
  <si>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</si>
  <si>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</si>
  <si>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</si>
  <si>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</si>
  <si>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</si>
  <si>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</si>
  <si>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</si>
  <si>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</si>
  <si>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</si>
  <si>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</si>
  <si>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</si>
  <si>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</si>
  <si>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</si>
  <si>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</si>
  <si>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</si>
  <si>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</si>
  <si>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</si>
  <si>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</si>
  <si>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</si>
  <si>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</si>
  <si>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</si>
  <si>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</si>
  <si>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</si>
  <si>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</si>
  <si>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</si>
  <si>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</si>
  <si>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</si>
  <si>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</si>
  <si>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</si>
  <si>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</si>
  <si>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</si>
  <si>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</si>
  <si>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</si>
  <si>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</si>
  <si>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</si>
  <si>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</si>
  <si>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</si>
  <si>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</si>
  <si>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</si>
  <si>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</si>
  <si>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</si>
  <si>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</si>
  <si>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</si>
  <si>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</si>
  <si>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</si>
  <si>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</si>
  <si>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</si>
  <si>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</si>
  <si>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</si>
  <si>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</si>
  <si>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</si>
  <si>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</si>
  <si>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</si>
  <si>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</si>
  <si>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</si>
  <si>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</si>
  <si>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</si>
  <si>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</si>
  <si>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</si>
  <si>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</si>
  <si>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</si>
  <si>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</si>
  <si>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</si>
  <si>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</si>
  <si>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</si>
  <si>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</si>
  <si>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</si>
  <si>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</si>
  <si>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</si>
  <si>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</si>
  <si>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</si>
  <si>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</si>
  <si>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</si>
  <si>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</si>
  <si>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</si>
  <si>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</si>
  <si>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</si>
  <si>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</si>
  <si>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</si>
  <si>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</si>
  <si>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</si>
  <si>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</si>
  <si>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</si>
  <si>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</si>
  <si>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</si>
  <si>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</si>
  <si>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</si>
  <si>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</si>
  <si>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</si>
  <si>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</si>
  <si>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</si>
  <si>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</si>
  <si>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</si>
  <si>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</si>
  <si>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</si>
  <si>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</si>
  <si>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</si>
  <si>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</si>
  <si>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</si>
  <si>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</si>
  <si>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</si>
  <si>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</si>
  <si>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</si>
  <si>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</si>
  <si>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</si>
  <si>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</si>
  <si>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</si>
  <si>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</si>
  <si>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</si>
  <si>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</si>
  <si>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</si>
  <si>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</si>
  <si>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</si>
  <si>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</si>
  <si>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</si>
  <si>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</si>
  <si>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</si>
  <si>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</si>
  <si>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</si>
  <si>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</si>
  <si>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</si>
  <si>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</si>
  <si>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</si>
  <si>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</si>
  <si>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</si>
  <si>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</si>
  <si>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</si>
  <si>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</si>
  <si>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</si>
  <si>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</si>
  <si>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</si>
  <si>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</si>
  <si>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</si>
  <si>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</si>
  <si>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</si>
  <si>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</si>
  <si>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</si>
  <si>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</si>
  <si>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</si>
  <si>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</si>
  <si>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</si>
  <si>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</si>
  <si>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</si>
  <si>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</si>
  <si>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</si>
  <si>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</si>
  <si>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</si>
  <si>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</si>
  <si>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</si>
  <si>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</si>
  <si>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</si>
  <si>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</si>
  <si>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</si>
  <si>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</si>
  <si>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</si>
  <si>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</si>
  <si>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</si>
  <si>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</si>
  <si>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</si>
  <si>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</si>
  <si>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</si>
  <si>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</si>
  <si>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</si>
  <si>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</si>
  <si>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</si>
  <si>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</si>
  <si>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</si>
  <si>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</si>
  <si>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</si>
  <si>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</si>
  <si>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</si>
  <si>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</si>
  <si>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</si>
  <si>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</si>
  <si>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</si>
  <si>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</si>
  <si>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</si>
  <si>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</si>
  <si>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</si>
  <si>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</si>
  <si>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</si>
  <si>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</si>
  <si>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</si>
  <si>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</si>
  <si>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</si>
  <si>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</si>
  <si>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</si>
  <si>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</si>
  <si>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</si>
  <si>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</si>
  <si>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</si>
  <si>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</si>
  <si>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</si>
  <si>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</si>
  <si>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</si>
  <si>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</si>
  <si>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</si>
  <si>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</si>
  <si>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</si>
  <si>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</si>
  <si>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</si>
  <si>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</si>
  <si>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</si>
  <si>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</si>
  <si>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</si>
  <si>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</si>
  <si>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</si>
  <si>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</si>
  <si>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</si>
  <si>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</si>
  <si>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</si>
  <si>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</si>
  <si>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</si>
  <si>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</si>
  <si>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</si>
  <si>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</si>
  <si>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</si>
  <si>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</si>
  <si>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</si>
  <si>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</si>
  <si>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</si>
  <si>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</si>
  <si>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</si>
  <si>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</si>
  <si>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</si>
  <si>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</si>
  <si>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</si>
  <si>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</si>
  <si>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</si>
  <si>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</si>
  <si>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</si>
  <si>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</si>
  <si>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</si>
  <si>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</si>
  <si>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</si>
  <si>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</si>
  <si>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</si>
  <si>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</si>
  <si>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</si>
  <si>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</si>
  <si>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</si>
  <si>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</si>
  <si>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</si>
  <si>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</si>
  <si>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</si>
  <si>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</si>
  <si>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</si>
  <si>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</si>
  <si>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</si>
  <si>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</si>
  <si>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</si>
  <si>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</si>
  <si>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</si>
  <si>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</si>
  <si>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</si>
  <si>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</si>
  <si>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</si>
  <si>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</si>
  <si>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</si>
  <si>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</si>
  <si>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</si>
  <si>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</si>
  <si>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</si>
  <si>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</si>
  <si>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</si>
  <si>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</si>
  <si>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</si>
  <si>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</si>
  <si>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</si>
  <si>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</si>
  <si>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</si>
  <si>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</si>
  <si>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</si>
  <si>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</si>
  <si>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</si>
  <si>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</si>
  <si>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</si>
  <si>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</si>
  <si>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</si>
  <si>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</si>
  <si>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</si>
  <si>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</si>
  <si>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</si>
  <si>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</si>
  <si>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</si>
  <si>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</si>
  <si>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</si>
  <si>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</si>
  <si>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</si>
  <si>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</si>
  <si>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</si>
  <si>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</si>
  <si>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</si>
  <si>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</si>
  <si>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</si>
  <si>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</si>
  <si>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</si>
  <si>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</si>
  <si>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</si>
  <si>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</si>
  <si>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</si>
  <si>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</si>
  <si>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</si>
  <si>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</si>
  <si>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</si>
  <si>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</si>
  <si>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</si>
  <si>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</si>
  <si>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</si>
  <si>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</si>
  <si>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</si>
  <si>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</si>
  <si>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</si>
  <si>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</si>
  <si>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</si>
  <si>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</si>
  <si>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</si>
  <si>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</si>
  <si>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</si>
  <si>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</si>
  <si>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</si>
  <si>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</si>
  <si>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</si>
  <si>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</si>
  <si>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</si>
  <si>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</si>
  <si>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</si>
  <si>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</si>
  <si>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</si>
  <si>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</si>
  <si>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</si>
  <si>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</si>
  <si>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</si>
  <si>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</si>
  <si>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</si>
  <si>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</si>
  <si>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</si>
  <si>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</si>
  <si>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</si>
  <si>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</si>
  <si>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</si>
  <si>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</si>
  <si>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</si>
  <si>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</si>
  <si>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</si>
  <si>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</si>
  <si>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</si>
  <si>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</si>
  <si>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</si>
  <si>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</si>
  <si>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</si>
  <si>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</si>
  <si>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</si>
  <si>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</si>
  <si>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</si>
  <si>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</si>
  <si>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</si>
  <si>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</si>
  <si>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</si>
  <si>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</si>
  <si>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</si>
  <si>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</si>
  <si>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</si>
  <si>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</si>
  <si>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</si>
  <si>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</si>
  <si>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</si>
  <si>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</si>
  <si>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</si>
  <si>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</si>
  <si>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</si>
  <si>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</si>
  <si>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</si>
  <si>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</si>
  <si>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</si>
  <si>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</si>
  <si>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</si>
  <si>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</si>
  <si>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</si>
  <si>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</si>
  <si>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</si>
  <si>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</si>
  <si>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</si>
  <si>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</si>
  <si>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</si>
  <si>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</si>
  <si>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</si>
  <si>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</si>
  <si>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</si>
  <si>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</si>
  <si>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</si>
  <si>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</si>
  <si>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</si>
  <si>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</si>
  <si>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</si>
  <si>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</si>
  <si>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</si>
  <si>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</si>
  <si>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</si>
  <si>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</si>
  <si>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</si>
  <si>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</si>
  <si>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</si>
  <si>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</si>
  <si>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</si>
  <si>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</si>
  <si>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</si>
  <si>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</si>
  <si>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</si>
  <si>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</si>
  <si>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</si>
  <si>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</si>
  <si>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</si>
  <si>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</si>
  <si>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</si>
  <si>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</si>
  <si>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</si>
  <si>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</si>
  <si>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</si>
  <si>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</si>
  <si>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</si>
  <si>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</si>
  <si>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</si>
  <si>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</si>
  <si>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</si>
  <si>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</si>
  <si>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</si>
  <si>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</si>
  <si>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</si>
  <si>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</si>
  <si>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</si>
  <si>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</si>
  <si>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</si>
  <si>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</si>
  <si>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</si>
  <si>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</si>
  <si>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</si>
  <si>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</si>
  <si>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</si>
  <si>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</si>
  <si>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</si>
  <si>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</si>
  <si>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</si>
  <si>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</si>
  <si>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</si>
  <si>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</si>
  <si>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</si>
  <si>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</si>
  <si>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</si>
  <si>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</si>
  <si>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</si>
  <si>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</si>
  <si>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</si>
  <si>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</si>
  <si>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</si>
  <si>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</si>
  <si>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</si>
  <si>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</si>
  <si>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</si>
  <si>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</si>
  <si>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</si>
  <si>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</si>
  <si>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</si>
  <si>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</si>
  <si>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</si>
  <si>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</si>
  <si>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</si>
  <si>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</si>
  <si>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</si>
  <si>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</si>
  <si>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</si>
  <si>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</si>
  <si>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</si>
  <si>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</si>
  <si>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</si>
  <si>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</si>
  <si>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</si>
  <si>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</si>
  <si>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</si>
  <si>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</si>
  <si>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</si>
  <si>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</si>
  <si>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</si>
  <si>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</si>
  <si>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</si>
  <si>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</si>
  <si>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</si>
  <si>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</si>
  <si>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</si>
  <si>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</si>
  <si>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</si>
  <si>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</si>
  <si>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</si>
  <si>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</si>
  <si>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</si>
  <si>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</si>
  <si>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</si>
  <si>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</si>
  <si>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</si>
  <si>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</si>
  <si>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</si>
  <si>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</si>
  <si>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</si>
  <si>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</si>
  <si>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</si>
  <si>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</si>
  <si>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</si>
  <si>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</si>
  <si>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</si>
  <si>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</si>
  <si>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</si>
  <si>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</si>
  <si>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</si>
  <si>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</si>
  <si>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</si>
  <si>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</si>
  <si>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</si>
  <si>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</si>
  <si>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</si>
  <si>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</si>
  <si>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</si>
  <si>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</si>
  <si>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</si>
  <si>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</si>
  <si>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</si>
  <si>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</si>
  <si>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</si>
  <si>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</si>
  <si>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</si>
  <si>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</si>
  <si>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</si>
  <si>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</si>
  <si>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</si>
  <si>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</si>
  <si>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</si>
  <si>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</si>
  <si>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</si>
  <si>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</si>
  <si>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</si>
  <si>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</si>
  <si>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</si>
  <si>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</si>
  <si>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</si>
  <si>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</si>
  <si>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</si>
  <si>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</si>
  <si>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</si>
  <si>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</si>
  <si>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</si>
  <si>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</si>
  <si>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</si>
  <si>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</si>
  <si>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</si>
  <si>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</si>
  <si>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</si>
  <si>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</si>
  <si>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</si>
  <si>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</si>
  <si>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</si>
  <si>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</si>
  <si>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</si>
  <si>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</si>
  <si>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</si>
  <si>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</si>
  <si>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</si>
  <si>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</si>
  <si>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</si>
  <si>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</si>
  <si>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</si>
  <si>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</si>
  <si>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</si>
  <si>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</si>
  <si>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</si>
  <si>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</si>
  <si>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</si>
  <si>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</si>
  <si>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</si>
  <si>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</si>
  <si>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</si>
  <si>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</si>
  <si>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</si>
  <si>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</si>
  <si>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</si>
  <si>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</si>
  <si>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</si>
  <si>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</si>
  <si>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</si>
  <si>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</si>
  <si>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</si>
  <si>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</si>
  <si>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</si>
  <si>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</si>
  <si>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</si>
  <si>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</si>
  <si>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</si>
  <si>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</si>
  <si>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</si>
  <si>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</si>
  <si>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</si>
  <si>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</si>
  <si>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</si>
  <si>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</si>
  <si>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</si>
  <si>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</si>
  <si>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</si>
  <si>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</si>
  <si>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</si>
  <si>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</si>
  <si>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</si>
  <si>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</si>
  <si>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</si>
  <si>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</si>
  <si>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</si>
  <si>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</si>
  <si>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</si>
  <si>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</si>
  <si>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</si>
  <si>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</si>
  <si>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</si>
  <si>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</si>
  <si>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</si>
  <si>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</si>
  <si>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</si>
  <si>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</si>
  <si>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</si>
  <si>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</si>
  <si>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</si>
  <si>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</si>
  <si>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</si>
  <si>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</si>
  <si>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</si>
  <si>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</si>
  <si>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</si>
  <si>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</si>
  <si>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</si>
  <si>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</si>
  <si>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</si>
  <si>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</si>
  <si>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</si>
  <si>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</si>
  <si>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</si>
  <si>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</si>
  <si>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</si>
  <si>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</si>
  <si>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</si>
  <si>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</si>
  <si>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</si>
  <si>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</si>
  <si>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</si>
  <si>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</si>
  <si>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</si>
  <si>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</si>
  <si>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</si>
  <si>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</si>
  <si>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</si>
  <si>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</si>
  <si>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</si>
  <si>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</si>
  <si>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</si>
  <si>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</si>
  <si>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</si>
  <si>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</si>
  <si>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</si>
  <si>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</si>
  <si>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</si>
  <si>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</si>
  <si>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</si>
  <si>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</si>
  <si>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</si>
  <si>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</si>
  <si>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</si>
  <si>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</si>
  <si>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</si>
  <si>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</si>
  <si>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</si>
  <si>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</si>
  <si>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</si>
  <si>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</si>
  <si>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</si>
  <si>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</si>
  <si>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</si>
  <si>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</si>
  <si>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</si>
  <si>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</si>
  <si>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</si>
  <si>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</si>
  <si>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</si>
  <si>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</si>
  <si>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</si>
  <si>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</si>
  <si>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</si>
  <si>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</si>
  <si>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</si>
  <si>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</si>
  <si>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</si>
  <si>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</si>
  <si>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</si>
  <si>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</si>
  <si>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</si>
  <si>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</si>
  <si>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</si>
  <si>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</si>
  <si>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</si>
  <si>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</si>
  <si>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</si>
  <si>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</si>
  <si>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</si>
  <si>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</si>
  <si>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</si>
  <si>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</si>
  <si>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</si>
  <si>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</si>
  <si>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</si>
  <si>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</si>
  <si>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</si>
  <si>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</si>
  <si>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</si>
  <si>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</si>
  <si>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</si>
  <si>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</si>
  <si>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</si>
  <si>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</si>
  <si>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</si>
  <si>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</si>
  <si>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</si>
  <si>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</si>
  <si>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</si>
  <si>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</si>
  <si>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</si>
  <si>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</si>
  <si>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</si>
  <si>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</si>
  <si>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</si>
  <si>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</si>
  <si>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</si>
  <si>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</si>
  <si>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</si>
  <si>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</si>
  <si>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</si>
  <si>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</si>
  <si>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</si>
  <si>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</si>
  <si>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</si>
  <si>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</si>
  <si>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</si>
  <si>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</si>
  <si>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</si>
  <si>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</si>
  <si>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</si>
  <si>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</si>
  <si>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</si>
  <si>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</si>
  <si>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</si>
  <si>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</si>
  <si>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</si>
  <si>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</si>
  <si>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</si>
  <si>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</si>
  <si>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</si>
  <si>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</si>
  <si>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</si>
  <si>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</si>
  <si>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</si>
  <si>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</si>
  <si>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</si>
  <si>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</si>
  <si>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</si>
  <si>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</si>
  <si>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</si>
  <si>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</si>
  <si>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</si>
  <si>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</si>
  <si>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</si>
  <si>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</si>
  <si>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</si>
  <si>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</si>
  <si>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</si>
  <si>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</si>
  <si>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</si>
  <si>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</si>
  <si>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</si>
  <si>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</si>
  <si>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</si>
  <si>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</si>
  <si>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</si>
  <si>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</si>
  <si>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</si>
  <si>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</si>
  <si>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</si>
  <si>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</si>
  <si>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</si>
  <si>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</si>
  <si>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</si>
  <si>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</si>
  <si>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</si>
  <si>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</si>
  <si>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</si>
  <si>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</si>
  <si>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</si>
  <si>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</si>
  <si>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</si>
  <si>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</si>
  <si>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</si>
  <si>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</si>
  <si>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</si>
  <si>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</si>
  <si>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</si>
  <si>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</si>
  <si>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</si>
  <si>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</si>
  <si>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</si>
  <si>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</si>
  <si>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</si>
  <si>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</si>
  <si>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</si>
  <si>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</si>
  <si>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</si>
  <si>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</si>
  <si>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</si>
  <si>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</si>
  <si>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</si>
  <si>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</si>
  <si>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</si>
  <si>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</si>
  <si>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</si>
  <si>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</si>
  <si>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</si>
  <si>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</si>
  <si>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</si>
  <si>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</si>
  <si>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</si>
  <si>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</si>
  <si>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</si>
  <si>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</si>
  <si>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</si>
  <si>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</si>
  <si>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</si>
  <si>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</si>
  <si>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</si>
  <si>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</si>
  <si>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</si>
  <si>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</si>
  <si>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</si>
  <si>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</si>
  <si>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</si>
  <si>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</si>
  <si>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</si>
  <si>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</si>
  <si>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</si>
  <si>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</si>
  <si>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</si>
  <si>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</si>
  <si>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</si>
  <si>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</si>
  <si>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</si>
  <si>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</si>
  <si>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</si>
  <si>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</si>
  <si>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</si>
  <si>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</si>
  <si>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</si>
  <si>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</si>
  <si>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</si>
  <si>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</si>
  <si>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</si>
  <si>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</si>
  <si>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</si>
  <si>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</si>
  <si>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</si>
  <si>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</si>
  <si>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</si>
  <si>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</si>
  <si>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</si>
  <si>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</si>
  <si>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</si>
  <si>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</si>
  <si>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</si>
  <si>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</si>
  <si>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</si>
  <si>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</si>
  <si>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</si>
  <si>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</si>
  <si>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</si>
  <si>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</si>
  <si>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</si>
  <si>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</si>
  <si>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</si>
  <si>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</si>
  <si>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</si>
  <si>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</si>
  <si>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</si>
  <si>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</si>
  <si>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</si>
  <si>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</si>
  <si>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</si>
  <si>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</si>
  <si>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</si>
  <si>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</si>
  <si>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</si>
  <si>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</si>
  <si>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</si>
  <si>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</si>
  <si>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</si>
  <si>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</si>
  <si>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</si>
  <si>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</si>
  <si>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</si>
  <si>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</si>
  <si>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</si>
  <si>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</si>
  <si>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</si>
  <si>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</si>
  <si>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</si>
  <si>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</si>
  <si>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</si>
  <si>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</si>
  <si>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</si>
  <si>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</si>
  <si>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</si>
  <si>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</si>
  <si>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</si>
  <si>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</si>
  <si>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</si>
  <si>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</si>
  <si>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</si>
  <si>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</si>
  <si>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</si>
  <si>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</si>
  <si>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</si>
  <si>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</si>
  <si>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</si>
  <si>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</si>
  <si>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</si>
  <si>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</si>
  <si>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</si>
  <si>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</si>
  <si>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</si>
  <si>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</si>
  <si>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</si>
  <si>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</si>
  <si>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</si>
  <si>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</si>
  <si>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</si>
  <si>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</si>
  <si>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</si>
  <si>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</si>
  <si>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</si>
  <si>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</si>
  <si>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</si>
  <si>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</si>
  <si>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</si>
  <si>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</si>
  <si>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</si>
  <si>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</si>
  <si>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</si>
  <si>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</si>
  <si>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</si>
  <si>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</si>
  <si>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</si>
  <si>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</si>
  <si>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</si>
  <si>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</si>
  <si>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</si>
  <si>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</si>
  <si>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</si>
  <si>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</si>
  <si>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</si>
  <si>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</si>
  <si>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</si>
  <si>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</si>
  <si>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</si>
  <si>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</si>
  <si>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</si>
  <si>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</si>
  <si>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</si>
  <si>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</si>
  <si>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</si>
  <si>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</si>
  <si>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</si>
  <si>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</si>
  <si>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</si>
  <si>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</si>
  <si>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</si>
  <si>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</si>
  <si>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</si>
  <si>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</si>
  <si>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</si>
  <si>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</si>
  <si>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</si>
  <si>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</si>
  <si>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</si>
  <si>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</si>
  <si>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</si>
  <si>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</si>
  <si>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</si>
  <si>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</si>
  <si>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</si>
  <si>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</si>
  <si>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</si>
  <si>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</si>
  <si>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</si>
  <si>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</si>
  <si>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</si>
  <si>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</si>
  <si>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</si>
  <si>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</si>
  <si>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</si>
  <si>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</si>
  <si>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</si>
  <si>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</si>
  <si>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</si>
  <si>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</si>
  <si>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</si>
  <si>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</si>
  <si>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</si>
  <si>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</si>
  <si>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</si>
  <si>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</si>
  <si>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</si>
  <si>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</si>
  <si>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</si>
  <si>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</si>
  <si>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</si>
  <si>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</si>
  <si>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</si>
  <si>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</si>
  <si>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</si>
  <si>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</si>
  <si>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</si>
  <si>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</si>
  <si>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</si>
  <si>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</si>
  <si>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</si>
  <si>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</si>
  <si>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</si>
  <si>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</si>
  <si>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</si>
  <si>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</si>
  <si>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</si>
  <si>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</si>
  <si>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</si>
  <si>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</si>
  <si>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</si>
  <si>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</si>
  <si>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</si>
  <si>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</si>
  <si>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</si>
  <si>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</si>
  <si>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</si>
  <si>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</si>
  <si>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</si>
  <si>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</si>
  <si>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</si>
  <si>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</si>
  <si>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</si>
  <si>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</si>
  <si>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</si>
  <si>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</si>
  <si>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</si>
  <si>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</si>
  <si>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</si>
  <si>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</si>
  <si>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</si>
  <si>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</si>
  <si>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</si>
  <si>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</si>
  <si>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</si>
  <si>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</si>
  <si>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</si>
  <si>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</si>
  <si>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</si>
  <si>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</si>
  <si>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</si>
  <si>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</si>
  <si>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</si>
  <si>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</si>
  <si>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</si>
  <si>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</si>
  <si>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</si>
  <si>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</si>
  <si>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</si>
  <si>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</si>
  <si>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</si>
  <si>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</si>
  <si>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</si>
  <si>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</si>
  <si>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</si>
  <si>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</si>
  <si>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</si>
  <si>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</si>
  <si>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</si>
  <si>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</si>
  <si>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</si>
  <si>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</si>
  <si>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</si>
  <si>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</si>
  <si>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</si>
  <si>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</si>
  <si>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</si>
  <si>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</si>
  <si>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</si>
  <si>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</si>
  <si>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</si>
  <si>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</si>
  <si>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</si>
  <si>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</si>
  <si>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</si>
  <si>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</si>
  <si>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</si>
  <si>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</si>
  <si>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</si>
  <si>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</si>
  <si>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</si>
  <si>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</si>
  <si>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</si>
  <si>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</si>
  <si>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</si>
  <si>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</si>
  <si>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</si>
  <si>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</si>
  <si>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</si>
  <si>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</si>
  <si>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</si>
  <si>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</si>
  <si>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</si>
  <si>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</si>
  <si>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</si>
  <si>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</si>
  <si>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</si>
  <si>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</si>
  <si>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</si>
  <si>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</si>
  <si>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</si>
  <si>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</si>
  <si>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</si>
  <si>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</si>
  <si>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</si>
  <si>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</si>
  <si>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</si>
  <si>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</si>
  <si>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</si>
  <si>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</si>
  <si>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</si>
  <si>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</si>
  <si>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</si>
  <si>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</si>
  <si>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</si>
  <si>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</si>
  <si>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</si>
  <si>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</si>
  <si>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</si>
  <si>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</si>
  <si>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</si>
  <si>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</si>
  <si>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</si>
  <si>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</si>
  <si>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</si>
  <si>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</si>
  <si>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</si>
  <si>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</si>
  <si>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</si>
  <si>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</si>
  <si>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</si>
  <si>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</si>
  <si>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</si>
  <si>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</si>
  <si>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</si>
  <si>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</si>
  <si>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</si>
  <si>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</si>
  <si>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</si>
  <si>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</si>
  <si>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</si>
  <si>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</si>
  <si>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</si>
  <si>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</si>
  <si>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</si>
  <si>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</si>
  <si>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</si>
  <si>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</si>
  <si>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</si>
  <si>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</si>
  <si>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</si>
  <si>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</si>
  <si>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</si>
  <si>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</si>
  <si>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</si>
  <si>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</si>
  <si>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</si>
  <si>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</si>
  <si>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</si>
  <si>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</si>
  <si>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</si>
  <si>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</si>
  <si>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</si>
  <si>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</si>
  <si>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</si>
  <si>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</si>
  <si>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</si>
  <si>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</si>
  <si>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</si>
  <si>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</si>
  <si>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</si>
  <si>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</si>
  <si>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</si>
  <si>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</si>
  <si>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</si>
  <si>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</si>
  <si>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</si>
  <si>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</si>
  <si>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</si>
  <si>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</si>
  <si>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</si>
  <si>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</si>
  <si>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</si>
  <si>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</si>
  <si>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</si>
  <si>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</si>
  <si>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</si>
  <si>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</si>
  <si>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</si>
  <si>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</si>
  <si>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</si>
  <si>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</si>
  <si>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</si>
  <si>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</si>
  <si>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</si>
  <si>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</si>
  <si>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</si>
  <si>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</si>
  <si>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</si>
  <si>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</si>
  <si>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</si>
  <si>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</si>
  <si>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</si>
  <si>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</si>
  <si>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</si>
  <si>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</si>
  <si>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</si>
  <si>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</si>
  <si>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</si>
  <si>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</si>
  <si>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</si>
  <si>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</si>
  <si>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</si>
  <si>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</si>
  <si>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</si>
  <si>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</si>
  <si>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</si>
  <si>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</si>
  <si>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</si>
  <si>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</si>
  <si>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</si>
  <si>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</si>
  <si>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</si>
  <si>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</si>
  <si>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</si>
  <si>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</si>
  <si>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</si>
  <si>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</si>
  <si>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</si>
  <si>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</si>
  <si>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</si>
  <si>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</si>
  <si>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</si>
  <si>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</si>
  <si>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</si>
  <si>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</si>
  <si>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</si>
  <si>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</si>
  <si>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</si>
  <si>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</si>
  <si>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</si>
  <si>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</si>
  <si>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</si>
  <si>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</si>
  <si>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</si>
  <si>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</si>
  <si>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</si>
  <si>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</si>
  <si>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</si>
  <si>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</si>
  <si>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</si>
  <si>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</si>
  <si>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</si>
  <si>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</si>
  <si>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</si>
  <si>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</si>
  <si>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</si>
  <si>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</si>
  <si>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</si>
  <si>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</si>
  <si>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</si>
  <si>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</si>
  <si>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</si>
  <si>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</si>
  <si>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</si>
  <si>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</si>
  <si>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</si>
  <si>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</si>
  <si>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</si>
  <si>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</si>
  <si>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</si>
  <si>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</si>
  <si>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</si>
  <si>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</si>
  <si>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</si>
  <si>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</si>
  <si>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</si>
  <si>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</si>
  <si>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</si>
  <si>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</si>
  <si>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</si>
  <si>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</si>
  <si>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</si>
  <si>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</si>
  <si>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</si>
  <si>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</si>
  <si>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</si>
  <si>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</si>
  <si>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</si>
  <si>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</si>
  <si>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</si>
  <si>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</si>
  <si>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</si>
  <si>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</si>
  <si>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</si>
  <si>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</si>
  <si>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</si>
  <si>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</si>
  <si>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</si>
  <si>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</si>
  <si>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</si>
  <si>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</si>
  <si>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</si>
  <si>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</si>
  <si>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</si>
  <si>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</si>
  <si>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</si>
  <si>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</si>
  <si>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</si>
  <si>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</si>
  <si>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</si>
  <si>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</si>
  <si>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</si>
  <si>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</si>
  <si>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</si>
  <si>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</si>
  <si>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</si>
  <si>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</si>
  <si>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</si>
  <si>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</si>
  <si>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</si>
  <si>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</si>
  <si>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</si>
  <si>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</si>
  <si>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</si>
  <si>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</si>
  <si>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</si>
  <si>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</si>
  <si>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</si>
  <si>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</si>
  <si>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</si>
  <si>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</si>
  <si>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</si>
  <si>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</si>
  <si>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</si>
  <si>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</si>
  <si>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</si>
  <si>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</si>
  <si>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</si>
  <si>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</si>
  <si>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</si>
  <si>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</si>
  <si>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</si>
  <si>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</si>
  <si>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</si>
  <si>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</si>
  <si>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</si>
  <si>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</si>
  <si>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</si>
  <si>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</si>
  <si>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</si>
  <si>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</si>
  <si>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</si>
  <si>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</si>
  <si>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</si>
  <si>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</si>
  <si>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</si>
  <si>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</si>
  <si>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</si>
  <si>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</si>
  <si>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</si>
  <si>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</si>
  <si>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</si>
  <si>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</si>
  <si>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</si>
  <si>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</si>
  <si>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</si>
  <si>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</si>
  <si>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</si>
  <si>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</si>
  <si>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</si>
  <si>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</si>
  <si>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</si>
  <si>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</si>
  <si>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</si>
  <si>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</si>
  <si>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</si>
  <si>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</si>
  <si>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</si>
  <si>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</si>
  <si>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</si>
  <si>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</si>
  <si>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</si>
  <si>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</si>
  <si>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</si>
  <si>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</si>
  <si>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</si>
  <si>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</si>
  <si>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</si>
  <si>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</si>
  <si>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</si>
  <si>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</si>
  <si>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</si>
  <si>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</si>
  <si>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</si>
  <si>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</si>
  <si>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</si>
  <si>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</si>
  <si>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</si>
  <si>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</si>
  <si>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</si>
  <si>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</si>
  <si>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</si>
  <si>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</si>
  <si>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</si>
  <si>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</si>
  <si>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</si>
  <si>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</si>
  <si>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</si>
  <si>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</si>
  <si>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</si>
  <si>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</si>
  <si>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</si>
  <si>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</si>
  <si>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</si>
  <si>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</si>
  <si>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</si>
  <si>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</si>
  <si>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</si>
  <si>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</si>
  <si>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</si>
  <si>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</si>
  <si>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</si>
  <si>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</si>
  <si>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</si>
  <si>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</si>
  <si>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</si>
  <si>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</si>
  <si>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</si>
  <si>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</si>
  <si>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</si>
  <si>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</si>
  <si>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</si>
  <si>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</si>
  <si>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</si>
  <si>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</si>
  <si>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</si>
  <si>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</si>
  <si>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</si>
  <si>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</si>
  <si>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</si>
  <si>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</si>
  <si>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</si>
  <si>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</si>
  <si>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</si>
  <si>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</si>
  <si>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</si>
  <si>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</si>
  <si>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</si>
  <si>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</si>
  <si>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</si>
  <si>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</si>
  <si>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</si>
  <si>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</si>
  <si>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</si>
  <si>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</si>
  <si>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</si>
  <si>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</si>
  <si>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</si>
  <si>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</si>
  <si>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</si>
  <si>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</si>
  <si>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</si>
  <si>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</si>
  <si>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</si>
  <si>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</si>
  <si>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</si>
  <si>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</si>
  <si>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</si>
  <si>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</si>
  <si>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</si>
  <si>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</si>
  <si>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</si>
  <si>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</si>
  <si>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</si>
  <si>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</si>
  <si>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</si>
  <si>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</si>
  <si>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</si>
  <si>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</si>
  <si>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</si>
  <si>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</si>
  <si>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</si>
  <si>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</si>
  <si>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</si>
  <si>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</si>
  <si>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</si>
  <si>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</si>
  <si>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</si>
  <si>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</si>
  <si>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</si>
  <si>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</si>
  <si>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</si>
  <si>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</si>
  <si>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</si>
  <si>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</si>
  <si>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</si>
  <si>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</si>
  <si>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</si>
  <si>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</si>
  <si>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</si>
  <si>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</si>
  <si>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</si>
  <si>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</si>
  <si>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</si>
  <si>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</si>
  <si>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</si>
  <si>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</si>
  <si>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</si>
  <si>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</si>
  <si>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</si>
  <si>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</si>
  <si>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</si>
  <si>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</si>
  <si>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</si>
  <si>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</si>
  <si>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</si>
  <si>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</si>
  <si>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</si>
  <si>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</si>
  <si>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</si>
  <si>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</si>
  <si>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</si>
  <si>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</si>
  <si>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</si>
  <si>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</si>
  <si>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</si>
  <si>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</si>
  <si>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</si>
  <si>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</si>
  <si>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</si>
  <si>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</si>
  <si>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</si>
  <si>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</si>
  <si>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</si>
  <si>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</si>
  <si>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</si>
  <si>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</si>
  <si>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</si>
  <si>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</si>
  <si>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</si>
  <si>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</si>
  <si>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</si>
  <si>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</si>
  <si>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</si>
  <si>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</si>
  <si>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</si>
  <si>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</si>
  <si>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</si>
  <si>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</si>
  <si>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</si>
  <si>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</si>
  <si>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</si>
  <si>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</si>
  <si>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</si>
  <si>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</si>
  <si>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</si>
  <si>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</si>
  <si>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</si>
  <si>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</si>
  <si>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</si>
  <si>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</si>
  <si>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</si>
  <si>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</si>
  <si>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</si>
  <si>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</si>
  <si>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</si>
  <si>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</si>
  <si>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</si>
  <si>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</si>
  <si>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</si>
  <si>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</si>
  <si>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</si>
  <si>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</si>
  <si>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</si>
  <si>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</si>
  <si>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</si>
  <si>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</si>
  <si>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</si>
  <si>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</si>
  <si>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</si>
  <si>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</si>
  <si>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</si>
  <si>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</si>
  <si>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</si>
  <si>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</si>
  <si>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</si>
  <si>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</si>
  <si>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</si>
  <si>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</si>
  <si>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</si>
  <si>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</si>
  <si>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</si>
  <si>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</si>
  <si>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</si>
  <si>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</si>
  <si>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</si>
  <si>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</si>
  <si>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</si>
  <si>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</si>
  <si>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</si>
  <si>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</si>
  <si>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</si>
  <si>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</si>
  <si>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</si>
  <si>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</si>
  <si>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</si>
  <si>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</si>
  <si>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</si>
  <si>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</si>
  <si>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</si>
  <si>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</si>
  <si>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</si>
  <si>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</si>
  <si>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</si>
  <si>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</si>
  <si>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</si>
  <si>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</si>
  <si>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</si>
  <si>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</si>
  <si>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</si>
  <si>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</si>
  <si>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</si>
  <si>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</si>
  <si>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</si>
  <si>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</si>
  <si>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</si>
  <si>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</si>
  <si>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</si>
  <si>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</si>
  <si>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</si>
  <si>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</si>
  <si>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</si>
  <si>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</si>
  <si>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</si>
  <si>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</si>
  <si>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</si>
  <si>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</si>
  <si>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</si>
  <si>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</si>
  <si>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</si>
  <si>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</si>
  <si>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</si>
  <si>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</si>
  <si>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</si>
  <si>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</si>
  <si>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</si>
  <si>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</si>
  <si>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</si>
  <si>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</si>
  <si>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</si>
  <si>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</si>
  <si>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</si>
  <si>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</si>
  <si>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</si>
  <si>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</si>
  <si>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</si>
  <si>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</si>
  <si>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</si>
  <si>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</si>
  <si>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</si>
  <si>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</si>
  <si>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</si>
  <si>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</si>
  <si>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</si>
  <si>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</si>
  <si>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</si>
  <si>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</si>
  <si>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</si>
  <si>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</si>
  <si>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</si>
  <si>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</si>
  <si>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</si>
  <si>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</si>
  <si>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</si>
  <si>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</si>
  <si>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</si>
  <si>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</si>
  <si>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</si>
  <si>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</si>
  <si>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</si>
  <si>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</si>
  <si>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</si>
  <si>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</si>
  <si>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</si>
  <si>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</si>
  <si>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</si>
  <si>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</si>
  <si>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</si>
  <si>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</si>
  <si>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</si>
  <si>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</si>
  <si>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</si>
  <si>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</si>
  <si>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</si>
  <si>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</si>
  <si>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</si>
  <si>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</si>
  <si>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</si>
  <si>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</si>
  <si>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</si>
  <si>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</si>
  <si>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</si>
  <si>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</si>
  <si>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</si>
  <si>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</si>
  <si>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</si>
  <si>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</si>
  <si>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</si>
  <si>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</si>
  <si>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</si>
  <si>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</si>
  <si>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</si>
  <si>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</si>
  <si>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</si>
  <si>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</si>
  <si>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</si>
  <si>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</si>
  <si>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</si>
  <si>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</si>
  <si>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</si>
  <si>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</si>
  <si>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</si>
  <si>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</si>
  <si>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</si>
  <si>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</si>
  <si>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</si>
  <si>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</si>
  <si>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</si>
  <si>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</si>
  <si>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</si>
  <si>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</si>
  <si>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</si>
  <si>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</si>
  <si>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</si>
  <si>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</si>
  <si>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</si>
  <si>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</si>
  <si>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</si>
  <si>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</si>
  <si>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</si>
  <si>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</si>
  <si>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</si>
  <si>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</si>
  <si>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</si>
  <si>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</si>
  <si>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</si>
  <si>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</si>
  <si>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</si>
  <si>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</si>
  <si>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</si>
  <si>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</si>
  <si>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</si>
  <si>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</si>
  <si>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</si>
  <si>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</si>
  <si>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</si>
  <si>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</si>
  <si>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</si>
  <si>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</si>
  <si>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</si>
  <si>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</si>
  <si>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</si>
  <si>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</si>
  <si>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</si>
  <si>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</si>
  <si>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</si>
  <si>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</si>
  <si>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</si>
  <si>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</si>
  <si>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</si>
  <si>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</si>
  <si>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</si>
  <si>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</si>
  <si>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</si>
  <si>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</si>
  <si>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</si>
  <si>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</si>
  <si>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</si>
  <si>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</si>
  <si>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</si>
  <si>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</si>
  <si>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</si>
  <si>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</si>
  <si>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</si>
  <si>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</si>
  <si>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</si>
  <si>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</si>
  <si>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</si>
  <si>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</si>
  <si>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</si>
  <si>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</si>
  <si>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</si>
  <si>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</si>
  <si>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</si>
  <si>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</si>
  <si>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</si>
  <si>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</si>
  <si>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</si>
  <si>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</si>
  <si>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</si>
  <si>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</si>
  <si>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</si>
  <si>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</si>
  <si>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</si>
  <si>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</si>
  <si>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</si>
  <si>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</si>
  <si>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</si>
  <si>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</si>
  <si>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</si>
  <si>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</si>
  <si>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</si>
  <si>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</si>
  <si>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</si>
  <si>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</si>
  <si>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</si>
  <si>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</si>
  <si>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</si>
  <si>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</si>
  <si>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</si>
  <si>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</si>
  <si>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</si>
  <si>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</si>
  <si>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</si>
  <si>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</si>
  <si>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</si>
  <si>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</si>
  <si>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</si>
  <si>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</si>
  <si>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</si>
  <si>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</si>
  <si>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</si>
  <si>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</si>
  <si>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</si>
  <si>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</si>
  <si>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</si>
  <si>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</si>
  <si>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</si>
  <si>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</si>
  <si>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</si>
  <si>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</si>
  <si>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</si>
  <si>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</si>
  <si>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</si>
  <si>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</si>
  <si>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</si>
  <si>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</si>
  <si>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</si>
  <si>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</si>
  <si>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</si>
  <si>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</si>
  <si>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</si>
  <si>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</si>
  <si>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</si>
  <si>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</si>
  <si>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</si>
  <si>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</si>
  <si>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</si>
  <si>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</si>
  <si>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</si>
  <si>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</si>
  <si>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</si>
  <si>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</si>
  <si>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</si>
  <si>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</si>
  <si>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</si>
  <si>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</si>
  <si>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</si>
  <si>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</si>
  <si>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</si>
  <si>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</si>
  <si>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</si>
  <si>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</si>
  <si>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</si>
  <si>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</si>
  <si>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</si>
  <si>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</si>
  <si>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</si>
  <si>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</si>
  <si>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</si>
  <si>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</si>
  <si>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</si>
  <si>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</si>
  <si>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</si>
  <si>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</si>
  <si>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</si>
  <si>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</si>
  <si>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</si>
  <si>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</si>
  <si>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</si>
  <si>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</si>
  <si>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</si>
  <si>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</si>
  <si>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</si>
  <si>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</si>
  <si>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</si>
  <si>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</si>
  <si>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</si>
  <si>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</si>
  <si>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</si>
  <si>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</si>
  <si>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</si>
  <si>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</si>
  <si>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</si>
  <si>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</si>
  <si>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</si>
  <si>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</si>
  <si>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</si>
  <si>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</si>
  <si>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</si>
  <si>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</si>
  <si>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</si>
  <si>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</si>
  <si>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</si>
  <si>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</si>
  <si>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</si>
  <si>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</si>
  <si>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</si>
  <si>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</si>
  <si>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</si>
  <si>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</si>
  <si>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</si>
  <si>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</si>
  <si>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</si>
  <si>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</si>
  <si>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</si>
  <si>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</si>
  <si>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</si>
  <si>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</si>
  <si>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</si>
  <si>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</si>
  <si>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</si>
  <si>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</si>
  <si>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</si>
  <si>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</si>
  <si>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</si>
  <si>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</si>
  <si>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</si>
  <si>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</si>
  <si>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</si>
  <si>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</si>
  <si>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</si>
  <si>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</si>
  <si>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</si>
  <si>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</si>
  <si>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</si>
  <si>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</si>
  <si>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</si>
  <si>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</si>
  <si>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</si>
  <si>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</si>
  <si>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</si>
  <si>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</si>
  <si>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</si>
  <si>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</si>
  <si>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</si>
  <si>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</si>
  <si>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</si>
  <si>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</si>
  <si>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</si>
  <si>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</si>
  <si>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</si>
  <si>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</si>
  <si>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</si>
  <si>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</si>
  <si>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</si>
  <si>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</si>
  <si>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</si>
  <si>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</si>
  <si>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</si>
  <si>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</si>
  <si>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</si>
  <si>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</si>
  <si>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</si>
  <si>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</si>
  <si>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</si>
  <si>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</si>
  <si>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</si>
  <si>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</si>
  <si>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</si>
  <si>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</si>
  <si>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</si>
  <si>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</si>
  <si>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</si>
  <si>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</si>
  <si>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</si>
  <si>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</si>
  <si>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</si>
  <si>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</si>
  <si>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</si>
  <si>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</si>
  <si>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</si>
  <si>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</si>
  <si>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</si>
  <si>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</si>
  <si>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</si>
  <si>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</si>
  <si>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</si>
  <si>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</si>
  <si>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</si>
  <si>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</si>
  <si>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</si>
  <si>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</si>
  <si>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</si>
  <si>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</si>
  <si>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</si>
  <si>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</si>
  <si>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</si>
  <si>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</si>
  <si>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</si>
  <si>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</si>
  <si>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</si>
  <si>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</si>
  <si>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</si>
  <si>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</si>
  <si>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</si>
  <si>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</si>
  <si>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</si>
  <si>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</si>
  <si>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</si>
  <si>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</si>
  <si>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</si>
  <si>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</si>
  <si>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</si>
  <si>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</si>
  <si>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</si>
  <si>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</si>
  <si>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</si>
  <si>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</si>
  <si>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</si>
  <si>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</si>
  <si>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</si>
  <si>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</si>
  <si>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</si>
  <si>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</si>
  <si>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</si>
  <si>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</si>
  <si>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</si>
  <si>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</si>
  <si>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</si>
  <si>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</si>
  <si>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</si>
  <si>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</si>
  <si>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</si>
  <si>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</si>
  <si>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</si>
  <si>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</si>
  <si>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</si>
  <si>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</si>
  <si>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</si>
  <si>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</si>
  <si>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</si>
  <si>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</si>
  <si>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</si>
  <si>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</si>
  <si>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</si>
  <si>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</si>
  <si>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</si>
  <si>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</si>
  <si>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</si>
  <si>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</si>
  <si>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</si>
  <si>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</si>
  <si>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</si>
  <si>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</si>
  <si>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</si>
  <si>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</si>
  <si>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</si>
  <si>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</si>
  <si>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</si>
  <si>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</si>
  <si>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</si>
  <si>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</si>
  <si>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</si>
  <si>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</si>
  <si>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</si>
  <si>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</si>
  <si>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</si>
  <si>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</si>
  <si>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</si>
  <si>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</si>
  <si>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</si>
  <si>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</si>
  <si>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</si>
  <si>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</si>
  <si>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</si>
  <si>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</si>
  <si>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</si>
  <si>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</si>
  <si>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</si>
  <si>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</si>
  <si>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</si>
  <si>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</si>
  <si>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</si>
  <si>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</si>
  <si>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</si>
  <si>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</si>
  <si>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</si>
  <si>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</si>
  <si>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</si>
  <si>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</si>
  <si>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</si>
  <si>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</si>
  <si>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</si>
  <si>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</si>
  <si>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</si>
  <si>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</si>
  <si>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</si>
  <si>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</si>
  <si>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</si>
  <si>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</si>
  <si>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</si>
  <si>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</si>
  <si>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</si>
  <si>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</si>
  <si>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</si>
  <si>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</si>
  <si>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</si>
  <si>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</si>
  <si>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</si>
  <si>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</si>
  <si>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</si>
  <si>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</si>
  <si>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</si>
  <si>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</si>
  <si>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</si>
  <si>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</si>
  <si>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</si>
  <si>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</si>
  <si>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</si>
  <si>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</si>
  <si>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</si>
  <si>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</si>
  <si>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</si>
  <si>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</si>
  <si>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</si>
  <si>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</si>
  <si>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</si>
  <si>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</si>
  <si>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</si>
  <si>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</si>
  <si>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</si>
  <si>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</si>
  <si>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</si>
  <si>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</si>
  <si>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</si>
  <si>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</si>
  <si>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</si>
  <si>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</si>
  <si>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</si>
  <si>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</si>
  <si>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</si>
  <si>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</si>
  <si>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</si>
  <si>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</si>
  <si>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</si>
  <si>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</si>
  <si>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</si>
  <si>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</si>
  <si>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</si>
  <si>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</si>
  <si>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</si>
  <si>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</si>
  <si>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</si>
  <si>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</si>
  <si>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</si>
  <si>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</si>
  <si>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</si>
  <si>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</si>
  <si>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</si>
  <si>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</si>
  <si>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</si>
  <si>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</si>
  <si>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</si>
  <si>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</si>
  <si>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</si>
  <si>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</si>
  <si>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</si>
  <si>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</si>
  <si>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</si>
  <si>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</si>
  <si>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</si>
  <si>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</si>
  <si>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</si>
  <si>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</si>
  <si>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</si>
  <si>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</si>
  <si>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</si>
  <si>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</si>
  <si>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</si>
  <si>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</si>
  <si>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</si>
  <si>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</si>
  <si>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</si>
  <si>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</si>
  <si>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</si>
  <si>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</si>
  <si>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</si>
  <si>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</si>
  <si>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</si>
  <si>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</si>
  <si>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</si>
  <si>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</si>
  <si>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</si>
  <si>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</si>
  <si>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</si>
  <si>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</si>
  <si>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</si>
  <si>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</si>
  <si>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</si>
  <si>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</si>
  <si>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</si>
  <si>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</si>
  <si>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</si>
  <si>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</si>
  <si>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</si>
  <si>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</si>
  <si>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</si>
  <si>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</si>
  <si>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</si>
  <si>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</si>
  <si>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</si>
  <si>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</si>
  <si>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</si>
  <si>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</si>
  <si>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</si>
  <si>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</si>
  <si>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</si>
  <si>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</si>
  <si>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</si>
  <si>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</si>
  <si>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</si>
  <si>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</si>
  <si>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</si>
  <si>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</si>
  <si>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</si>
  <si>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</si>
  <si>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</si>
  <si>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</si>
  <si>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</si>
  <si>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</si>
  <si>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</si>
  <si>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</si>
  <si>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</si>
  <si>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</si>
  <si>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</si>
  <si>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</si>
  <si>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</si>
  <si>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</si>
  <si>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</si>
  <si>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</si>
  <si>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</si>
  <si>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</si>
  <si>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</si>
  <si>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</si>
  <si>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</si>
  <si>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</si>
  <si>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</si>
  <si>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</si>
  <si>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</si>
  <si>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</si>
  <si>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</si>
  <si>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</si>
  <si>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</si>
  <si>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</si>
  <si>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</si>
  <si>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</si>
  <si>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</si>
  <si>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</si>
  <si>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</si>
  <si>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</si>
  <si>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</si>
  <si>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</si>
  <si>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</si>
  <si>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</si>
  <si>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</si>
  <si>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</si>
  <si>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</si>
  <si>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</si>
  <si>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</si>
  <si>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</si>
  <si>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</si>
  <si>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</si>
  <si>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</si>
  <si>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</si>
  <si>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</si>
  <si>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</si>
  <si>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</si>
  <si>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</si>
  <si>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</si>
  <si>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</si>
  <si>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</si>
  <si>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</si>
  <si>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</si>
  <si>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</si>
  <si>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</si>
  <si>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</si>
  <si>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</si>
  <si>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</si>
  <si>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</si>
  <si>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</si>
  <si>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</si>
  <si>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</si>
  <si>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</si>
  <si>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</si>
  <si>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</si>
  <si>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</si>
  <si>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</si>
  <si>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</si>
  <si>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</si>
  <si>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</si>
  <si>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</si>
  <si>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</si>
  <si>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</si>
  <si>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</si>
  <si>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</si>
  <si>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</si>
  <si>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</si>
  <si>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</si>
  <si>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</si>
  <si>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</si>
  <si>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</si>
  <si>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</si>
  <si>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</si>
  <si>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</si>
  <si>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</si>
  <si>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</si>
  <si>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</si>
  <si>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</si>
  <si>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</si>
  <si>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</si>
  <si>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</si>
  <si>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</si>
  <si>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</si>
  <si>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</si>
  <si>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</si>
  <si>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</si>
  <si>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</si>
  <si>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</si>
  <si>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</si>
  <si>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</si>
  <si>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</si>
  <si>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</si>
  <si>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</si>
  <si>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</si>
  <si>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</si>
  <si>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</si>
  <si>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</si>
  <si>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</si>
  <si>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</si>
  <si>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</si>
  <si>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</si>
  <si>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</si>
  <si>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</si>
  <si>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</si>
  <si>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</si>
  <si>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</si>
  <si>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</si>
  <si>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</si>
  <si>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</si>
  <si>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</si>
  <si>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</si>
  <si>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</si>
  <si>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</si>
  <si>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</si>
  <si>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</si>
  <si>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</si>
  <si>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</si>
  <si>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</si>
  <si>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</si>
  <si>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</si>
  <si>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</si>
  <si>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</si>
  <si>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</si>
  <si>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</si>
  <si>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</si>
  <si>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</si>
  <si>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</si>
  <si>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</si>
  <si>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</si>
  <si>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</si>
  <si>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</si>
  <si>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</si>
  <si>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</si>
  <si>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</si>
  <si>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</si>
  <si>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</si>
  <si>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</si>
  <si>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</si>
  <si>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</si>
  <si>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</si>
  <si>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</si>
  <si>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</si>
  <si>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</si>
  <si>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</si>
  <si>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</si>
  <si>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</si>
  <si>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</si>
  <si>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</si>
  <si>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</si>
  <si>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</si>
  <si>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</si>
  <si>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</si>
  <si>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</si>
  <si>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</si>
  <si>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</si>
  <si>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</si>
  <si>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</si>
  <si>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</si>
  <si>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</si>
  <si>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</si>
  <si>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</si>
  <si>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</si>
  <si>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</si>
  <si>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</si>
  <si>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</si>
  <si>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</si>
  <si>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</si>
  <si>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</si>
  <si>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</si>
  <si>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</si>
  <si>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</si>
  <si>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</si>
  <si>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</si>
  <si>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</si>
  <si>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</si>
  <si>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</si>
  <si>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</si>
  <si>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</si>
  <si>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</si>
  <si>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</si>
  <si>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</si>
  <si>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</si>
  <si>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</si>
  <si>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</si>
  <si>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</si>
  <si>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</si>
  <si>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</si>
  <si>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</si>
  <si>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</si>
  <si>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</si>
  <si>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</si>
  <si>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</si>
  <si>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</si>
  <si>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</si>
  <si>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</si>
  <si>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</si>
  <si>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</si>
  <si>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</si>
  <si>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</si>
  <si>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</si>
  <si>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</si>
  <si>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</si>
  <si>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</si>
  <si>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</si>
  <si>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</si>
  <si>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</si>
  <si>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</si>
  <si>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</si>
  <si>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</si>
  <si>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</si>
  <si>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</si>
  <si>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</si>
  <si>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</si>
  <si>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</si>
  <si>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</si>
  <si>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</si>
  <si>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</si>
  <si>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</si>
  <si>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</si>
  <si>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</si>
  <si>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</si>
  <si>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</si>
  <si>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</si>
  <si>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</si>
  <si>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</si>
  <si>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</si>
  <si>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</si>
  <si>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</si>
  <si>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</si>
  <si>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</si>
  <si>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</si>
  <si>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</si>
  <si>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</si>
  <si>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</si>
  <si>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</si>
  <si>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</si>
  <si>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</si>
  <si>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</si>
  <si>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</si>
  <si>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</si>
  <si>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</si>
  <si>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</si>
  <si>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</si>
  <si>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</si>
  <si>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</si>
  <si>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</si>
  <si>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</si>
  <si>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</si>
  <si>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</si>
  <si>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</si>
  <si>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</si>
  <si>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</si>
  <si>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</si>
  <si>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</si>
  <si>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</si>
  <si>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</si>
  <si>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</si>
  <si>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</si>
  <si>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</si>
  <si>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</si>
  <si>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</si>
  <si>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</si>
  <si>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</si>
  <si>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</si>
  <si>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</si>
  <si>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</si>
  <si>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</si>
  <si>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</si>
  <si>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</si>
  <si>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</si>
  <si>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</si>
  <si>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</si>
  <si>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</si>
  <si>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</si>
  <si>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</si>
  <si>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</si>
  <si>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</si>
  <si>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</si>
  <si>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</si>
  <si>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</si>
  <si>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</si>
  <si>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</si>
  <si>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</si>
  <si>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</si>
  <si>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</si>
  <si>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</si>
  <si>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</si>
  <si>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</si>
  <si>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</si>
  <si>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</si>
  <si>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</si>
  <si>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</si>
  <si>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</si>
  <si>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</si>
  <si>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</si>
  <si>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</si>
  <si>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</si>
  <si>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</si>
  <si>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</si>
  <si>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</si>
  <si>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</si>
  <si>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</si>
  <si>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</si>
  <si>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</si>
  <si>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</si>
  <si>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</si>
  <si>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</si>
  <si>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</si>
  <si>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</si>
  <si>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</si>
  <si>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</si>
  <si>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</si>
  <si>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</si>
  <si>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</si>
  <si>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</si>
  <si>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</si>
  <si>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</si>
  <si>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</si>
  <si>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</si>
  <si>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</si>
  <si>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</si>
  <si>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</si>
  <si>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</si>
  <si>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</si>
  <si>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</si>
  <si>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</si>
  <si>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</si>
  <si>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</si>
  <si>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</si>
  <si>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</si>
  <si>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</si>
  <si>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</si>
  <si>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</si>
  <si>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</si>
  <si>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</si>
  <si>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</si>
  <si>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</si>
  <si>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</si>
  <si>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</si>
  <si>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</si>
  <si>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</si>
  <si>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</si>
  <si>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</si>
  <si>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</si>
  <si>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</si>
  <si>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</si>
  <si>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</si>
  <si>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</si>
  <si>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</si>
  <si>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</si>
  <si>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</si>
  <si>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</si>
  <si>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</si>
  <si>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</si>
  <si>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</si>
  <si>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</si>
  <si>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</si>
  <si>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</si>
  <si>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</si>
  <si>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</si>
  <si>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</si>
  <si>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</si>
  <si>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</si>
  <si>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</si>
  <si>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</si>
  <si>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</si>
  <si>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</si>
  <si>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</si>
  <si>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</si>
  <si>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</si>
  <si>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</si>
  <si>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</si>
  <si>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</si>
  <si>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</si>
  <si>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</si>
  <si>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</si>
  <si>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</si>
  <si>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</si>
  <si>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</si>
  <si>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</si>
  <si>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</si>
  <si>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</si>
  <si>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</si>
  <si>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</si>
  <si>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</si>
  <si>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</si>
  <si>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</si>
  <si>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</si>
  <si>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</si>
  <si>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</si>
  <si>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</si>
  <si>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</si>
  <si>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</si>
  <si>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</si>
  <si>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</si>
  <si>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</si>
  <si>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</si>
  <si>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</si>
  <si>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</si>
  <si>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</si>
  <si>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</si>
  <si>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</si>
  <si>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</si>
  <si>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</si>
  <si>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</si>
  <si>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</si>
  <si>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</si>
  <si>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</si>
  <si>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</si>
  <si>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</si>
  <si>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</si>
  <si>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</si>
  <si>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</si>
  <si>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</si>
  <si>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</si>
  <si>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</si>
  <si>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</si>
  <si>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</si>
  <si>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</si>
  <si>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</si>
  <si>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</si>
  <si>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</si>
  <si>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</si>
  <si>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</si>
  <si>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</si>
  <si>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</si>
  <si>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</si>
  <si>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</si>
  <si>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</si>
  <si>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</si>
  <si>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</si>
  <si>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</si>
  <si>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</si>
  <si>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</si>
  <si>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</si>
  <si>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</si>
  <si>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</si>
  <si>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</si>
  <si>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</si>
  <si>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</si>
  <si>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</si>
  <si>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</si>
  <si>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</si>
  <si>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</si>
  <si>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</si>
  <si>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</si>
  <si>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</si>
  <si>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</si>
  <si>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</si>
  <si>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</si>
  <si>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</si>
  <si>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</si>
  <si>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</si>
  <si>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</si>
  <si>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</si>
  <si>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</si>
  <si>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</si>
  <si>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</si>
  <si>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</si>
  <si>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</si>
  <si>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</si>
  <si>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</si>
  <si>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</si>
  <si>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</si>
  <si>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</si>
  <si>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</si>
  <si>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</si>
  <si>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</si>
  <si>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</si>
  <si>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</si>
  <si>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</si>
  <si>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</si>
  <si>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</si>
  <si>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</si>
  <si>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</si>
  <si>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</si>
  <si>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</si>
  <si>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</si>
  <si>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</si>
  <si>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</si>
  <si>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</si>
  <si>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</si>
  <si>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</si>
  <si>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</si>
  <si>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</si>
  <si>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</si>
  <si>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</si>
  <si>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</si>
  <si>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</si>
  <si>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</si>
  <si>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</si>
  <si>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</si>
  <si>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</si>
  <si>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</si>
  <si>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</si>
  <si>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</si>
  <si>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</si>
  <si>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</si>
  <si>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</si>
  <si>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</si>
  <si>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</si>
  <si>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</si>
  <si>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</si>
  <si>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</si>
  <si>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</si>
  <si>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</si>
  <si>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</si>
  <si>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</si>
  <si>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</si>
  <si>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</si>
  <si>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</si>
  <si>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</si>
  <si>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</si>
  <si>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</si>
  <si>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</si>
  <si>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</si>
  <si>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</si>
  <si>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</si>
  <si>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</si>
  <si>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</si>
  <si>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</si>
  <si>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</si>
  <si>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</si>
  <si>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</si>
  <si>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</si>
  <si>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</si>
  <si>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</si>
  <si>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</si>
  <si>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</si>
  <si>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</si>
  <si>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</si>
  <si>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</si>
  <si>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</si>
  <si>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</si>
  <si>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</si>
  <si>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</si>
  <si>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</si>
  <si>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</si>
  <si>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</si>
  <si>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</si>
  <si>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</si>
  <si>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</si>
  <si>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</si>
  <si>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</si>
  <si>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</si>
  <si>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</si>
  <si>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</si>
  <si>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</si>
  <si>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</si>
  <si>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</si>
  <si>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</si>
  <si>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</si>
  <si>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</si>
  <si>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</si>
  <si>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</si>
  <si>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</si>
  <si>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</si>
  <si>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</si>
  <si>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</si>
  <si>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</si>
  <si>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</si>
  <si>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</si>
  <si>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</si>
  <si>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</si>
  <si>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</si>
  <si>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</si>
  <si>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</si>
  <si>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</si>
  <si>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</si>
  <si>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</si>
  <si>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</si>
  <si>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</si>
  <si>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</si>
  <si>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</si>
  <si>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</si>
  <si>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</si>
  <si>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</si>
  <si>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</si>
  <si>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</si>
  <si>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</si>
  <si>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</si>
  <si>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</si>
  <si>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</si>
  <si>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</si>
  <si>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</si>
  <si>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</si>
  <si>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</si>
  <si>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</si>
  <si>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</si>
  <si>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</si>
  <si>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</si>
  <si>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</si>
  <si>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</si>
  <si>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</si>
  <si>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</si>
  <si>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</si>
  <si>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</si>
  <si>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</si>
  <si>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</si>
  <si>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</si>
  <si>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</si>
  <si>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</si>
  <si>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</si>
  <si>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</si>
  <si>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</si>
  <si>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</si>
  <si>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</si>
  <si>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</si>
  <si>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</si>
  <si>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</si>
  <si>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</si>
  <si>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</si>
  <si>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</si>
  <si>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</si>
  <si>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</si>
  <si>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</si>
  <si>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</si>
  <si>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</si>
  <si>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</si>
  <si>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</si>
  <si>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</si>
  <si>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</si>
  <si>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</si>
  <si>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</si>
  <si>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</si>
  <si>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</si>
  <si>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</si>
  <si>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</si>
  <si>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</si>
  <si>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</si>
  <si>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</si>
  <si>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</si>
  <si>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</si>
  <si>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</si>
  <si>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</si>
  <si>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</si>
  <si>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</si>
  <si>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</si>
  <si>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</si>
  <si>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</si>
  <si>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</si>
  <si>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</si>
  <si>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</si>
  <si>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</si>
  <si>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</si>
  <si>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</si>
  <si>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</si>
  <si>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</si>
  <si>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</si>
  <si>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</si>
  <si>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</si>
  <si>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</si>
  <si>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</si>
  <si>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</si>
  <si>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</si>
  <si>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</si>
  <si>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</si>
  <si>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</si>
  <si>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</si>
  <si>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</si>
  <si>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</si>
  <si>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</si>
  <si>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</si>
  <si>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</si>
  <si>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</si>
  <si>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</si>
  <si>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</si>
  <si>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</si>
  <si>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</si>
  <si>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</si>
  <si>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</si>
  <si>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</si>
  <si>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</si>
  <si>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</si>
  <si>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</si>
  <si>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</si>
  <si>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</si>
  <si>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</si>
  <si>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</si>
  <si>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</si>
  <si>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</si>
  <si>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</si>
  <si>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</si>
  <si>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</si>
  <si>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</si>
  <si>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</si>
  <si>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</si>
  <si>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</si>
  <si>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</si>
  <si>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</si>
  <si>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</si>
  <si>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</si>
  <si>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</si>
  <si>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</si>
  <si>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</si>
  <si>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</si>
  <si>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</si>
  <si>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</si>
  <si>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</si>
  <si>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</si>
  <si>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</si>
  <si>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</si>
  <si>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</si>
  <si>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</si>
  <si>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</si>
  <si>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</si>
  <si>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</si>
  <si>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</si>
  <si>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</si>
  <si>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</si>
  <si>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</si>
  <si>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</si>
  <si>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</si>
  <si>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</si>
  <si>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</si>
  <si>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</si>
  <si>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</si>
  <si>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</si>
  <si>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</si>
  <si>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</si>
  <si>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</si>
  <si>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</si>
  <si>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</si>
  <si>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</si>
  <si>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</si>
  <si>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</si>
  <si>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</si>
  <si>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</si>
  <si>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</si>
  <si>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</si>
  <si>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</si>
  <si>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</si>
  <si>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</si>
  <si>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</si>
  <si>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</si>
  <si>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</si>
  <si>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</si>
  <si>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</si>
  <si>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</si>
  <si>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</si>
  <si>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</si>
  <si>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</si>
  <si>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</si>
  <si>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</si>
  <si>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</si>
  <si>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</si>
  <si>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</si>
  <si>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</si>
  <si>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</si>
  <si>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</si>
  <si>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</si>
  <si>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</si>
  <si>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</si>
  <si>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</si>
  <si>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</si>
  <si>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</si>
  <si>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</si>
  <si>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</si>
  <si>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</si>
  <si>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</si>
  <si>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</si>
  <si>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</si>
  <si>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</si>
  <si>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</si>
  <si>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</si>
  <si>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</si>
  <si>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</si>
  <si>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</si>
  <si>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</si>
  <si>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</si>
  <si>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</si>
  <si>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</si>
  <si>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</si>
  <si>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</si>
  <si>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</si>
  <si>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</si>
  <si>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</si>
  <si>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</si>
  <si>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</si>
  <si>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</si>
  <si>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</si>
  <si>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</si>
  <si>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</si>
  <si>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</si>
  <si>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</si>
  <si>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</si>
  <si>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</si>
  <si>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</si>
  <si>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</si>
  <si>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</si>
  <si>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</si>
  <si>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</si>
  <si>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</si>
  <si>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</si>
  <si>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</si>
  <si>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</si>
  <si>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</si>
  <si>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</si>
  <si>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</si>
  <si>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</si>
  <si>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</si>
  <si>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</si>
  <si>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</si>
  <si>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</si>
  <si>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</si>
  <si>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</si>
  <si>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</si>
  <si>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</si>
  <si>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</si>
  <si>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</si>
  <si>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</si>
  <si>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</si>
  <si>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</si>
  <si>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</si>
  <si>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</si>
  <si>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</si>
  <si>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</si>
  <si>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</si>
  <si>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</si>
  <si>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</si>
  <si>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</si>
  <si>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</si>
  <si>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</si>
  <si>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</si>
  <si>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</si>
  <si>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</si>
  <si>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</si>
  <si>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</si>
  <si>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</si>
  <si>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</si>
  <si>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</si>
  <si>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</si>
  <si>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</si>
  <si>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</si>
  <si>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</si>
  <si>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</si>
  <si>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</si>
  <si>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</si>
  <si>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</si>
  <si>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</si>
  <si>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</si>
  <si>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</si>
  <si>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</si>
  <si>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</si>
  <si>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</si>
  <si>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</si>
  <si>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</si>
  <si>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</si>
  <si>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</si>
  <si>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</si>
  <si>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</si>
  <si>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</si>
  <si>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</si>
  <si>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</si>
  <si>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</si>
  <si>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</si>
  <si>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</si>
  <si>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</si>
  <si>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</si>
  <si>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</si>
  <si>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</si>
  <si>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</si>
  <si>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</si>
  <si>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</si>
  <si>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</si>
  <si>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</si>
  <si>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</si>
  <si>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</si>
  <si>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</si>
  <si>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</si>
  <si>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</si>
  <si>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</si>
  <si>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</si>
  <si>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</si>
  <si>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</si>
  <si>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</si>
  <si>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</si>
  <si>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</si>
  <si>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</si>
  <si>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</si>
  <si>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</si>
  <si>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</si>
  <si>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</si>
  <si>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</si>
  <si>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</si>
  <si>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</si>
  <si>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</si>
  <si>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</si>
  <si>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</si>
  <si>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</si>
  <si>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</si>
  <si>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</si>
  <si>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</si>
  <si>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</si>
  <si>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</si>
  <si>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</si>
  <si>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</si>
  <si>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</si>
  <si>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</si>
  <si>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</si>
  <si>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</si>
  <si>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</si>
  <si>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</si>
  <si>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</si>
  <si>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</si>
  <si>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</si>
  <si>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</si>
  <si>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</si>
  <si>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</si>
  <si>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</si>
  <si>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</si>
  <si>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</si>
  <si>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</si>
  <si>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</si>
  <si>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</si>
  <si>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</si>
  <si>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</si>
  <si>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</si>
  <si>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</si>
  <si>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</si>
  <si>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</si>
  <si>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</si>
  <si>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</si>
  <si>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</si>
  <si>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</si>
  <si>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</si>
  <si>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</si>
  <si>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</si>
  <si>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</si>
  <si>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</si>
  <si>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</si>
  <si>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</si>
  <si>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</si>
  <si>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</si>
  <si>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</si>
  <si>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</si>
  <si>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</si>
  <si>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</si>
  <si>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</si>
  <si>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</si>
  <si>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</si>
  <si>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</si>
  <si>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</si>
  <si>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</si>
  <si>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</si>
  <si>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</si>
  <si>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</si>
  <si>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</si>
  <si>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</si>
  <si>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</si>
  <si>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</si>
  <si>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</si>
  <si>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</si>
  <si>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</si>
  <si>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</si>
  <si>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</si>
  <si>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</si>
  <si>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</si>
  <si>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</si>
  <si>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</si>
  <si>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</si>
  <si>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</si>
  <si>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</si>
  <si>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</si>
  <si>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</si>
  <si>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</si>
  <si>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</si>
  <si>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</si>
  <si>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</si>
  <si>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</si>
  <si>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</si>
  <si>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</si>
  <si>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</si>
  <si>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</si>
  <si>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</si>
  <si>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</si>
  <si>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</si>
  <si>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</si>
  <si>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</si>
  <si>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</si>
  <si>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</si>
  <si>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</si>
  <si>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</si>
  <si>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</si>
  <si>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</si>
  <si>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</si>
  <si>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</si>
  <si>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</si>
  <si>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</si>
  <si>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</si>
  <si>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</si>
  <si>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</si>
  <si>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</si>
  <si>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</si>
  <si>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</si>
  <si>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</si>
  <si>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</si>
  <si>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</si>
  <si>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</si>
  <si>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</si>
  <si>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</si>
  <si>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</si>
  <si>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</si>
  <si>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</si>
  <si>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</si>
  <si>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</si>
  <si>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</si>
  <si>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</si>
  <si>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</si>
  <si>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</si>
  <si>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</si>
  <si>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</si>
  <si>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</si>
  <si>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</si>
  <si>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</si>
  <si>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</si>
  <si>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</si>
  <si>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</si>
  <si>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</si>
  <si>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</si>
  <si>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</si>
  <si>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</si>
  <si>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</si>
  <si>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</si>
  <si>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</si>
  <si>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</si>
  <si>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</si>
  <si>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</si>
  <si>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</si>
  <si>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</si>
  <si>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</si>
  <si>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</si>
  <si>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</si>
  <si>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</si>
  <si>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</si>
  <si>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</si>
  <si>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</si>
  <si>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</si>
  <si>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</si>
  <si>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</si>
  <si>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</si>
  <si>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</si>
  <si>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</si>
  <si>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</si>
  <si>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</si>
  <si>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</si>
  <si>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</si>
  <si>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</si>
  <si>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</si>
  <si>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</si>
  <si>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</si>
  <si>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</si>
  <si>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</si>
  <si>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</si>
  <si>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</si>
  <si>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</si>
  <si>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</si>
  <si>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</si>
  <si>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</si>
  <si>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</si>
  <si>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</si>
  <si>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</si>
  <si>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</si>
  <si>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</si>
  <si>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</si>
  <si>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</si>
  <si>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</si>
  <si>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</si>
  <si>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</si>
  <si>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</si>
  <si>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</si>
  <si>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</si>
  <si>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</si>
  <si>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</si>
  <si>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</si>
  <si>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</si>
  <si>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</si>
  <si>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</si>
  <si>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</si>
  <si>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</si>
  <si>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</si>
  <si>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</si>
  <si>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</si>
  <si>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</si>
  <si>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</si>
  <si>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</si>
  <si>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</si>
  <si>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</si>
  <si>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</si>
  <si>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</si>
  <si>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</si>
  <si>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</si>
  <si>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</si>
  <si>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</si>
  <si>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</si>
  <si>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</si>
  <si>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</si>
  <si>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</si>
  <si>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</si>
  <si>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</si>
  <si>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</si>
  <si>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</si>
  <si>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</si>
  <si>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</si>
  <si>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</si>
  <si>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</si>
  <si>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</si>
  <si>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</si>
  <si>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</si>
  <si>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</si>
  <si>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</si>
  <si>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</si>
  <si>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</si>
  <si>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</si>
  <si>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</si>
  <si>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</si>
  <si>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</si>
  <si>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</si>
  <si>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</si>
  <si>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</si>
  <si>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</si>
  <si>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</si>
  <si>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</si>
  <si>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</si>
  <si>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</si>
  <si>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</si>
  <si>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</si>
  <si>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</si>
  <si>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</si>
  <si>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</si>
  <si>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</si>
  <si>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</si>
  <si>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</si>
  <si>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</si>
  <si>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</si>
  <si>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</si>
  <si>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</si>
  <si>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</si>
  <si>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</si>
  <si>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</si>
  <si>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</si>
  <si>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</si>
  <si>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</si>
  <si>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</si>
  <si>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</si>
  <si>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</si>
  <si>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</si>
  <si>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</si>
  <si>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</si>
  <si>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</si>
  <si>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</si>
  <si>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</si>
  <si>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</si>
  <si>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</si>
  <si>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</si>
  <si>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</si>
  <si>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</si>
  <si>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</si>
  <si>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</si>
  <si>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</si>
  <si>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</si>
  <si>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</si>
  <si>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</si>
  <si>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</si>
  <si>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</si>
  <si>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</si>
  <si>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</si>
  <si>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</si>
  <si>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</si>
  <si>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</si>
  <si>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</si>
  <si>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</si>
  <si>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</si>
  <si>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</si>
  <si>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</si>
  <si>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</si>
  <si>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</si>
  <si>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</si>
  <si>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</si>
  <si>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</si>
  <si>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</si>
  <si>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</si>
  <si>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</si>
  <si>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</si>
  <si>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</si>
  <si>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</si>
  <si>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</si>
  <si>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</si>
  <si>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</si>
  <si>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</si>
  <si>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</si>
  <si>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</si>
  <si>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</si>
  <si>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</si>
  <si>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</si>
  <si>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</si>
  <si>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</si>
  <si>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</si>
  <si>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</si>
  <si>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</si>
  <si>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</si>
  <si>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</si>
  <si>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</si>
  <si>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</si>
  <si>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</si>
  <si>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</si>
  <si>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</si>
  <si>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</si>
  <si>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</si>
  <si>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</si>
  <si>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</si>
  <si>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</si>
  <si>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</si>
  <si>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</si>
  <si>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</si>
  <si>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</si>
  <si>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</si>
  <si>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</si>
  <si>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</si>
  <si>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</si>
  <si>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</si>
  <si>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</si>
  <si>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</si>
  <si>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</si>
  <si>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</si>
  <si>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</si>
  <si>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</si>
  <si>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</si>
  <si>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</si>
  <si>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</si>
  <si>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</si>
  <si>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</si>
  <si>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</si>
  <si>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</si>
  <si>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</si>
  <si>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</si>
  <si>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</si>
  <si>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</si>
  <si>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</si>
  <si>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</si>
  <si>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</si>
  <si>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</si>
  <si>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</si>
  <si>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</si>
  <si>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</si>
  <si>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</si>
  <si>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</si>
  <si>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</si>
  <si>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</si>
  <si>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</si>
  <si>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</si>
  <si>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</si>
  <si>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</si>
  <si>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</si>
  <si>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</si>
  <si>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</si>
  <si>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</si>
  <si>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</si>
  <si>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</si>
  <si>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</si>
  <si>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</si>
  <si>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</si>
  <si>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</si>
  <si>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</si>
  <si>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</si>
  <si>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</si>
  <si>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</si>
  <si>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</si>
  <si>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</si>
  <si>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</si>
  <si>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</si>
  <si>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</si>
  <si>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</si>
  <si>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</si>
  <si>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</si>
  <si>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</si>
  <si>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</si>
  <si>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</si>
  <si>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</si>
  <si>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</si>
  <si>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</si>
  <si>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</si>
  <si>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</si>
  <si>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</si>
  <si>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</si>
  <si>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</si>
  <si>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</si>
  <si>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</si>
  <si>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</si>
  <si>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</si>
  <si>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</si>
  <si>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</si>
  <si>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</si>
  <si>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</si>
  <si>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</si>
  <si>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</si>
  <si>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</si>
  <si>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</si>
  <si>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</si>
  <si>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</si>
  <si>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</si>
  <si>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</si>
  <si>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</si>
  <si>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</si>
  <si>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</si>
  <si>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</si>
  <si>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</si>
  <si>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</si>
  <si>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</si>
  <si>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</si>
  <si>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</si>
  <si>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</si>
  <si>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</si>
  <si>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</si>
  <si>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</si>
  <si>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</si>
  <si>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</si>
  <si>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</si>
  <si>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</si>
  <si>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</si>
  <si>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</si>
  <si>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</si>
  <si>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</si>
  <si>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</si>
  <si>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</si>
  <si>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</si>
  <si>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</si>
  <si>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</si>
  <si>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</si>
  <si>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</si>
  <si>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</si>
  <si>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</si>
  <si>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</si>
  <si>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</si>
  <si>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</si>
  <si>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</si>
  <si>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</si>
  <si>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</si>
  <si>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</si>
  <si>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</si>
  <si>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</si>
  <si>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</si>
  <si>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</si>
  <si>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</si>
  <si>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</si>
  <si>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</si>
  <si>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</si>
  <si>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</si>
  <si>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</si>
  <si>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</si>
  <si>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</si>
  <si>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</si>
  <si>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</si>
  <si>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</si>
  <si>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</si>
  <si>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</si>
  <si>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</si>
  <si>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</si>
  <si>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</si>
  <si>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</si>
  <si>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</si>
  <si>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</si>
  <si>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</si>
  <si>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</si>
  <si>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</si>
  <si>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</si>
  <si>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</si>
  <si>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</si>
  <si>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</si>
  <si>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</si>
  <si>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</si>
  <si>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</si>
  <si>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</si>
  <si>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</si>
  <si>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</si>
  <si>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</si>
  <si>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</si>
  <si>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</si>
  <si>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</si>
  <si>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</si>
  <si>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</si>
  <si>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</si>
  <si>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</si>
  <si>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</si>
  <si>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</si>
  <si>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</si>
  <si>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</si>
  <si>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</si>
  <si>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</si>
  <si>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</si>
  <si>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</si>
  <si>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</si>
  <si>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</si>
  <si>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</si>
  <si>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</si>
  <si>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</si>
  <si>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</si>
  <si>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</si>
  <si>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</si>
  <si>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</si>
  <si>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</si>
  <si>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</si>
  <si>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</si>
  <si>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</si>
  <si>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</si>
  <si>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</si>
  <si>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</si>
  <si>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</si>
  <si>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</si>
  <si>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</si>
  <si>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</si>
  <si>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</si>
  <si>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</si>
  <si>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</si>
  <si>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</si>
  <si>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</si>
  <si>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</si>
  <si>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</si>
  <si>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</si>
  <si>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</si>
  <si>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</si>
  <si>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</si>
  <si>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</si>
  <si>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</si>
  <si>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</si>
  <si>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</si>
  <si>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</si>
  <si>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</si>
  <si>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</si>
  <si>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</si>
  <si>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</si>
  <si>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</si>
  <si>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</si>
  <si>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</si>
  <si>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</si>
  <si>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</si>
  <si>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</si>
  <si>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</si>
  <si>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</si>
  <si>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</si>
  <si>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</si>
  <si>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</si>
  <si>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</si>
  <si>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</si>
  <si>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</si>
  <si>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</si>
  <si>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</si>
  <si>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</si>
  <si>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</si>
  <si>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</si>
  <si>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</si>
  <si>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</si>
  <si>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</si>
  <si>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</si>
  <si>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</si>
  <si>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</si>
  <si>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</si>
  <si>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</si>
  <si>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</si>
  <si>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</si>
  <si>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</si>
  <si>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</si>
  <si>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</si>
  <si>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</si>
  <si>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</si>
  <si>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</si>
  <si>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</si>
  <si>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</si>
  <si>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</si>
  <si>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</si>
  <si>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</si>
  <si>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</si>
  <si>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</si>
  <si>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</si>
  <si>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</si>
  <si>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</si>
  <si>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</si>
  <si>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</si>
  <si>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</si>
  <si>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</si>
  <si>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</si>
  <si>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</si>
  <si>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</si>
  <si>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</si>
  <si>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</si>
  <si>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</si>
  <si>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</si>
  <si>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</si>
  <si>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</si>
  <si>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</si>
  <si>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</si>
  <si>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</si>
  <si>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</si>
  <si>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</si>
  <si>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</si>
  <si>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</si>
  <si>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</si>
  <si>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</si>
  <si>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</si>
  <si>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</si>
  <si>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</si>
  <si>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</si>
  <si>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</si>
  <si>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</si>
  <si>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</si>
  <si>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</si>
  <si>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</si>
  <si>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</si>
  <si>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</si>
  <si>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</si>
  <si>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</si>
  <si>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</si>
  <si>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</si>
  <si>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</si>
  <si>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</si>
  <si>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</si>
  <si>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</si>
  <si>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</si>
  <si>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</si>
  <si>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</si>
  <si>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</si>
  <si>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</si>
  <si>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</si>
  <si>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</si>
  <si>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</si>
  <si>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</si>
  <si>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</si>
  <si>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</si>
  <si>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</si>
  <si>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</si>
  <si>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</si>
  <si>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</si>
  <si>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</si>
  <si>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</si>
  <si>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</si>
  <si>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</si>
  <si>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</si>
  <si>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</si>
  <si>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</si>
  <si>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</si>
  <si>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</si>
  <si>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</si>
  <si>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</si>
  <si>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</si>
  <si>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</si>
  <si>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</si>
  <si>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</si>
  <si>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</si>
  <si>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</si>
  <si>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</si>
  <si>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</si>
  <si>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</si>
  <si>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</si>
  <si>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</si>
  <si>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</si>
  <si>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</si>
  <si>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</si>
  <si>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</si>
  <si>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</si>
  <si>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</si>
  <si>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</si>
  <si>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</si>
  <si>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</si>
  <si>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</si>
  <si>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</si>
  <si>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</si>
  <si>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</si>
  <si>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</si>
  <si>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</si>
  <si>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</si>
  <si>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</si>
  <si>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</si>
  <si>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</si>
  <si>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</si>
  <si>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</si>
  <si>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</si>
  <si>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</si>
  <si>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</si>
  <si>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</si>
  <si>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</si>
  <si>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</si>
  <si>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</si>
  <si>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</si>
  <si>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</si>
  <si>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</si>
  <si>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</si>
  <si>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</si>
  <si>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</si>
  <si>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</si>
  <si>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</si>
  <si>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</si>
  <si>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</si>
  <si>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</si>
  <si>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</si>
  <si>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</si>
  <si>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</si>
  <si>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</si>
  <si>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</si>
  <si>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</si>
  <si>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</si>
  <si>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</si>
  <si>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</si>
  <si>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</si>
  <si>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</si>
  <si>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</si>
  <si>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</si>
  <si>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</si>
  <si>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</si>
  <si>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</si>
  <si>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</si>
  <si>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</si>
  <si>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</si>
  <si>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</si>
  <si>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</si>
  <si>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</si>
  <si>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</si>
  <si>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</si>
  <si>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</si>
  <si>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</si>
  <si>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</si>
  <si>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</si>
  <si>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</si>
  <si>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</si>
  <si>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</si>
  <si>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</si>
  <si>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</si>
  <si>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</si>
  <si>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</si>
  <si>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</si>
  <si>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</si>
  <si>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</si>
  <si>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</si>
  <si>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</si>
  <si>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</si>
  <si>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</si>
  <si>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</si>
  <si>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</si>
  <si>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</si>
  <si>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</si>
  <si>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</si>
  <si>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</si>
  <si>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</si>
  <si>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</si>
  <si>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</si>
  <si>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</si>
  <si>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</si>
  <si>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</si>
  <si>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</si>
  <si>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</si>
  <si>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</si>
  <si>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</si>
  <si>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</si>
  <si>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</si>
  <si>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</si>
  <si>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</si>
  <si>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</si>
  <si>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</si>
  <si>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</si>
  <si>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</si>
  <si>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</si>
  <si>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</si>
  <si>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</si>
  <si>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</si>
  <si>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</si>
  <si>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</si>
  <si>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</si>
  <si>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</si>
  <si>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</si>
  <si>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</si>
  <si>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</si>
  <si>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</si>
  <si>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</si>
  <si>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</si>
  <si>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</si>
  <si>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</si>
  <si>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</si>
  <si>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</si>
  <si>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</si>
  <si>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</si>
  <si>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</si>
  <si>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</si>
  <si>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</si>
  <si>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</si>
  <si>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</si>
  <si>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</si>
  <si>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</si>
  <si>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</si>
  <si>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</si>
  <si>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</si>
  <si>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</si>
  <si>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</si>
  <si>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</si>
  <si>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</si>
  <si>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</si>
  <si>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</si>
  <si>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</si>
  <si>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</si>
  <si>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</si>
  <si>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</si>
  <si>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</si>
  <si>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</si>
  <si>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</si>
  <si>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</si>
  <si>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</si>
  <si>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</si>
  <si>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</si>
  <si>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</si>
  <si>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</si>
  <si>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</si>
  <si>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</si>
  <si>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</si>
  <si>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</si>
  <si>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</si>
  <si>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</si>
  <si>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</si>
  <si>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</si>
  <si>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</si>
  <si>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</si>
  <si>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</si>
  <si>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</si>
  <si>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</si>
  <si>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</si>
  <si>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</si>
  <si>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</si>
  <si>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</si>
  <si>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</si>
  <si>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</si>
  <si>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</si>
  <si>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</si>
  <si>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</si>
  <si>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</si>
  <si>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</si>
  <si>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</si>
  <si>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</si>
  <si>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</si>
  <si>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</si>
  <si>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</si>
  <si>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</si>
  <si>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</si>
  <si>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</si>
  <si>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</si>
  <si>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</si>
  <si>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</si>
  <si>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</si>
  <si>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</si>
  <si>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</si>
  <si>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</si>
  <si>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</si>
  <si>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</si>
  <si>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</si>
  <si>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</si>
  <si>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</si>
  <si>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</si>
  <si>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</si>
  <si>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</si>
  <si>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</si>
  <si>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</si>
  <si>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</si>
  <si>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</si>
  <si>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</si>
  <si>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</si>
  <si>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</si>
  <si>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</si>
  <si>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</si>
  <si>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</si>
  <si>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</si>
  <si>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</si>
  <si>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</si>
  <si>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</si>
  <si>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</si>
  <si>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</si>
  <si>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</si>
  <si>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</si>
  <si>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</si>
  <si>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</si>
  <si>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</si>
  <si>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</si>
  <si>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</si>
  <si>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</si>
  <si>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</si>
  <si>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</si>
  <si>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</si>
  <si>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</si>
  <si>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</si>
  <si>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</si>
  <si>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</si>
  <si>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</si>
  <si>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</si>
  <si>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</si>
  <si>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</si>
  <si>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</si>
  <si>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</si>
  <si>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</si>
  <si>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</si>
  <si>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</si>
  <si>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</si>
  <si>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</si>
  <si>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</si>
  <si>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</si>
  <si>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</si>
  <si>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</si>
  <si>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</si>
  <si>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</si>
  <si>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</si>
  <si>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</si>
  <si>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</si>
  <si>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</si>
  <si>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</si>
  <si>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</si>
  <si>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</si>
  <si>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</si>
  <si>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</si>
  <si>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</si>
  <si>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</si>
  <si>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</si>
  <si>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</si>
  <si>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</si>
  <si>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</si>
  <si>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</si>
  <si>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</si>
  <si>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</si>
  <si>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</si>
  <si>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</si>
  <si>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</si>
  <si>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</si>
  <si>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</si>
  <si>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</si>
  <si>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</si>
  <si>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</si>
  <si>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</si>
  <si>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</si>
  <si>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</si>
  <si>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</si>
  <si>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</si>
  <si>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</si>
  <si>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</si>
  <si>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</si>
  <si>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</si>
  <si>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</si>
  <si>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</si>
  <si>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</si>
  <si>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</si>
  <si>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</si>
  <si>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</si>
  <si>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</si>
  <si>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</si>
  <si>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</si>
  <si>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</si>
  <si>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</si>
  <si>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</si>
  <si>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</si>
  <si>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</si>
  <si>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</si>
  <si>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</si>
  <si>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</si>
  <si>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</si>
  <si>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</si>
  <si>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</si>
  <si>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</si>
  <si>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</si>
  <si>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</si>
  <si>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</si>
  <si>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</si>
  <si>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</si>
  <si>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</si>
  <si>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</si>
  <si>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</si>
  <si>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</si>
  <si>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</si>
  <si>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</si>
  <si>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</si>
  <si>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</si>
  <si>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</si>
  <si>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</si>
  <si>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</si>
  <si>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</si>
  <si>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</si>
  <si>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</si>
  <si>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</si>
  <si>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</si>
  <si>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</si>
  <si>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</si>
  <si>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</si>
  <si>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</si>
  <si>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</si>
  <si>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</si>
  <si>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</si>
  <si>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</si>
  <si>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</si>
  <si>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</si>
  <si>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</si>
  <si>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</si>
  <si>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</si>
  <si>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</si>
  <si>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</si>
  <si>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</si>
  <si>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</si>
  <si>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</si>
  <si>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</si>
  <si>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</si>
  <si>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</si>
  <si>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</si>
  <si>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</si>
  <si>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</si>
  <si>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</si>
  <si>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</si>
  <si>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</si>
  <si>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</si>
  <si>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</si>
  <si>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</si>
  <si>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</si>
  <si>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</si>
  <si>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</si>
  <si>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</si>
  <si>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</si>
  <si>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</si>
  <si>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</si>
  <si>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</si>
  <si>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</si>
  <si>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</si>
  <si>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</si>
  <si>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</si>
  <si>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</si>
  <si>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</si>
  <si>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</si>
  <si>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</si>
  <si>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</si>
  <si>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</si>
  <si>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</si>
  <si>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</si>
  <si>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</si>
  <si>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</si>
  <si>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</si>
  <si>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</si>
  <si>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</si>
  <si>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</si>
  <si>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</si>
  <si>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</si>
  <si>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</si>
  <si>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</si>
  <si>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</si>
  <si>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</si>
  <si>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</si>
  <si>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</si>
  <si>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</si>
  <si>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</si>
  <si>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</si>
  <si>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</si>
  <si>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</si>
  <si>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</si>
  <si>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</si>
  <si>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</si>
  <si>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</si>
  <si>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</si>
  <si>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</si>
  <si>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</si>
  <si>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</si>
  <si>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</si>
  <si>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</si>
  <si>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</si>
  <si>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</si>
  <si>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</si>
  <si>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</si>
  <si>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</si>
  <si>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</si>
  <si>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</si>
  <si>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</si>
  <si>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</si>
  <si>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</si>
  <si>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</si>
  <si>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</si>
  <si>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</si>
  <si>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</si>
  <si>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</si>
  <si>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</si>
  <si>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</si>
  <si>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</si>
  <si>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</si>
  <si>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</si>
  <si>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</si>
  <si>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</si>
  <si>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</si>
  <si>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</si>
  <si>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</si>
  <si>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</si>
  <si>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</si>
  <si>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</si>
  <si>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</si>
  <si>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</si>
  <si>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</si>
  <si>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</si>
  <si>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</si>
  <si>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</si>
  <si>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</si>
  <si>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</si>
  <si>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</si>
  <si>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</si>
  <si>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</si>
  <si>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</si>
  <si>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</si>
  <si>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</si>
  <si>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</si>
  <si>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</si>
  <si>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</si>
  <si>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</si>
  <si>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</si>
  <si>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</si>
  <si>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</si>
  <si>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</si>
  <si>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</si>
  <si>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</si>
  <si>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</si>
  <si>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</si>
  <si>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</si>
  <si>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</si>
  <si>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</si>
  <si>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</si>
  <si>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</si>
  <si>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</si>
  <si>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</si>
  <si>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</si>
  <si>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</si>
  <si>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</si>
  <si>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</si>
  <si>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</si>
  <si>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</si>
  <si>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</si>
  <si>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</si>
  <si>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</si>
  <si>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</si>
  <si>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</si>
  <si>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</si>
  <si>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</si>
  <si>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</si>
  <si>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</si>
  <si>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</si>
  <si>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</si>
  <si>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</si>
  <si>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</si>
  <si>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</si>
  <si>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</si>
  <si>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</si>
  <si>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</si>
  <si>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</si>
  <si>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</si>
  <si>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</si>
  <si>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</si>
  <si>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</si>
  <si>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</si>
  <si>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</si>
  <si>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</si>
  <si>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</si>
  <si>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</si>
  <si>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</si>
  <si>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</si>
  <si>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</si>
  <si>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</si>
  <si>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</si>
  <si>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</si>
  <si>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</si>
  <si>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</si>
  <si>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</si>
  <si>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</si>
  <si>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</si>
  <si>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</si>
  <si>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</si>
  <si>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</si>
  <si>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</si>
  <si>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</si>
  <si>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</si>
  <si>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</si>
  <si>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</si>
  <si>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</si>
  <si>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</si>
  <si>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</si>
  <si>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</si>
  <si>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</si>
  <si>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</si>
  <si>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</si>
  <si>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</si>
  <si>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</si>
  <si>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</si>
  <si>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</si>
  <si>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</si>
  <si>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</si>
  <si>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</si>
  <si>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</si>
  <si>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</si>
  <si>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</si>
  <si>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</si>
  <si>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</si>
  <si>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</si>
  <si>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</si>
  <si>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</si>
  <si>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</si>
  <si>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</si>
  <si>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</si>
  <si>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</si>
  <si>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</si>
  <si>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</si>
  <si>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</si>
  <si>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</si>
  <si>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</si>
  <si>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</si>
  <si>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</si>
  <si>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</si>
  <si>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</si>
  <si>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</si>
  <si>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</si>
  <si>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</si>
  <si>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</si>
  <si>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</si>
  <si>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</si>
  <si>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</si>
  <si>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</si>
  <si>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</si>
  <si>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</si>
  <si>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</si>
  <si>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</si>
  <si>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</si>
  <si>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</si>
  <si>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</si>
  <si>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</si>
  <si>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</si>
  <si>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</si>
  <si>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</si>
  <si>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</si>
  <si>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</si>
  <si>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</si>
  <si>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</si>
  <si>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</si>
  <si>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</si>
  <si>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</si>
  <si>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</si>
  <si>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</si>
  <si>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</si>
  <si>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</si>
  <si>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</si>
  <si>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</si>
  <si>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</si>
  <si>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</si>
  <si>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</si>
  <si>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</si>
  <si>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</si>
  <si>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</si>
  <si>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</si>
  <si>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</si>
  <si>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</si>
  <si>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</si>
  <si>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</si>
  <si>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</si>
  <si>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</si>
  <si>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</si>
  <si>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</si>
  <si>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</si>
  <si>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</si>
  <si>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</si>
  <si>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</si>
  <si>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</si>
  <si>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</si>
  <si>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</si>
  <si>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</si>
  <si>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</si>
  <si>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</si>
  <si>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</si>
  <si>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</si>
  <si>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</si>
  <si>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</si>
  <si>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</si>
  <si>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</si>
  <si>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</si>
  <si>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</si>
  <si>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</si>
  <si>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</si>
  <si>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</si>
  <si>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</si>
  <si>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</si>
  <si>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</si>
  <si>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</si>
  <si>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</si>
  <si>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</si>
  <si>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</si>
  <si>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</si>
  <si>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</si>
  <si>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</si>
  <si>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</si>
  <si>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</si>
  <si>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</si>
  <si>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</si>
  <si>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</si>
  <si>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</si>
  <si>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</si>
  <si>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</si>
  <si>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</si>
  <si>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</si>
  <si>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</si>
  <si>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</si>
  <si>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</si>
  <si>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</si>
  <si>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</si>
  <si>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</si>
  <si>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</si>
  <si>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</si>
  <si>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</si>
  <si>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</si>
  <si>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</si>
  <si>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</si>
  <si>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</si>
  <si>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</si>
  <si>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</si>
  <si>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</si>
  <si>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</si>
  <si>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</si>
  <si>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</si>
  <si>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</si>
  <si>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</si>
  <si>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</si>
  <si>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</si>
  <si>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</si>
  <si>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</si>
  <si>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</si>
  <si>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</si>
  <si>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</si>
  <si>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</si>
  <si>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</si>
  <si>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</si>
  <si>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</si>
  <si>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</si>
  <si>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</si>
  <si>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</si>
  <si>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</si>
  <si>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</si>
  <si>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</si>
  <si>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</si>
  <si>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</si>
  <si>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</si>
  <si>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</si>
  <si>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</si>
  <si>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</si>
  <si>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</si>
  <si>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</si>
  <si>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</si>
  <si>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</si>
  <si>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</si>
  <si>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</si>
  <si>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</si>
  <si>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</si>
  <si>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</si>
  <si>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</si>
  <si>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</si>
  <si>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</si>
  <si>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</si>
  <si>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</si>
  <si>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</si>
  <si>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</si>
  <si>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</si>
  <si>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</si>
  <si>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</si>
  <si>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</si>
  <si>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</si>
  <si>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</si>
  <si>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</si>
  <si>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</si>
  <si>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</si>
  <si>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</si>
  <si>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</si>
  <si>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</si>
  <si>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</si>
  <si>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</si>
  <si>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</si>
  <si>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</si>
  <si>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</si>
  <si>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</si>
  <si>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</si>
  <si>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</si>
  <si>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</si>
  <si>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</si>
  <si>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</si>
  <si>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</si>
  <si>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</si>
  <si>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</si>
  <si>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</si>
  <si>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</si>
  <si>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</si>
  <si>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</si>
  <si>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</si>
  <si>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</si>
  <si>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</si>
  <si>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</si>
  <si>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</si>
  <si>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</si>
  <si>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</si>
  <si>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</si>
  <si>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</si>
  <si>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</si>
  <si>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</si>
  <si>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</si>
  <si>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</si>
  <si>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</si>
  <si>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</si>
  <si>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</si>
  <si>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</si>
  <si>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</si>
  <si>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</si>
  <si>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</si>
  <si>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</si>
  <si>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</si>
  <si>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</si>
  <si>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</si>
  <si>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</si>
  <si>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</si>
  <si>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</si>
  <si>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</si>
  <si>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</si>
  <si>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</si>
  <si>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</si>
  <si>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</si>
  <si>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</si>
  <si>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</si>
  <si>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</si>
  <si>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</si>
  <si>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</si>
  <si>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</si>
  <si>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</si>
  <si>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</si>
  <si>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</si>
  <si>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</si>
  <si>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</si>
  <si>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</si>
  <si>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</si>
  <si>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</si>
  <si>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</si>
  <si>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</si>
  <si>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</si>
  <si>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</si>
  <si>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</si>
  <si>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</si>
  <si>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</si>
  <si>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</si>
  <si>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</si>
  <si>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</si>
  <si>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</si>
  <si>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</si>
  <si>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</si>
  <si>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</si>
  <si>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</si>
  <si>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</si>
  <si>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</si>
  <si>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</si>
  <si>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</si>
  <si>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</si>
  <si>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</si>
  <si>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</si>
  <si>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</si>
  <si>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</si>
  <si>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</si>
  <si>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</si>
  <si>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</si>
  <si>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</si>
  <si>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</si>
  <si>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</si>
  <si>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</si>
  <si>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</si>
  <si>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</si>
  <si>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</si>
  <si>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</si>
  <si>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</si>
  <si>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</si>
  <si>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</si>
  <si>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</si>
  <si>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</si>
  <si>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</si>
  <si>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</si>
  <si>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</si>
  <si>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</si>
  <si>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</si>
  <si>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</si>
  <si>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</si>
  <si>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</si>
  <si>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</si>
  <si>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</si>
  <si>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</si>
  <si>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</si>
  <si>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</si>
  <si>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</si>
  <si>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</si>
  <si>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</si>
  <si>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</si>
  <si>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</si>
  <si>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</si>
  <si>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</si>
  <si>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</si>
  <si>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</si>
  <si>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</si>
  <si>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</si>
  <si>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</si>
  <si>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</si>
  <si>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</si>
  <si>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</si>
  <si>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</si>
  <si>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</si>
  <si>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</si>
  <si>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</si>
  <si>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</si>
  <si>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</si>
  <si>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</si>
  <si>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</si>
  <si>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</si>
  <si>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</si>
  <si>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</si>
  <si>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</si>
  <si>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</si>
  <si>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</si>
  <si>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</si>
  <si>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</si>
  <si>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</si>
  <si>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</si>
  <si>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</si>
  <si>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</si>
  <si>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</si>
  <si>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</si>
  <si>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</si>
  <si>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</si>
  <si>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</si>
  <si>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</si>
  <si>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</si>
  <si>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</si>
  <si>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</si>
  <si>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</si>
  <si>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</si>
  <si>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</si>
  <si>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</si>
  <si>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</si>
  <si>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</si>
  <si>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</si>
  <si>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</si>
  <si>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</si>
  <si>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</si>
  <si>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</si>
  <si>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</si>
  <si>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</si>
  <si>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</si>
  <si>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</si>
  <si>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</si>
  <si>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</si>
  <si>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</si>
  <si>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</si>
  <si>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</si>
  <si>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</si>
  <si>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</si>
  <si>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</si>
  <si>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</si>
  <si>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</si>
  <si>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</si>
  <si>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</si>
  <si>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</si>
  <si>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</si>
  <si>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</si>
  <si>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</si>
  <si>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</si>
  <si>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</si>
  <si>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</si>
  <si>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</si>
  <si>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</si>
  <si>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</si>
  <si>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</si>
  <si>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</si>
  <si>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</si>
  <si>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</si>
  <si>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</si>
  <si>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</si>
  <si>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</si>
  <si>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</si>
  <si>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</si>
  <si>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</si>
  <si>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</si>
  <si>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</si>
  <si>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</si>
  <si>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</si>
  <si>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</si>
  <si>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</si>
  <si>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</si>
  <si>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</si>
  <si>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</si>
  <si>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</si>
  <si>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</si>
  <si>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</si>
  <si>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</si>
  <si>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</si>
  <si>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</si>
  <si>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</si>
  <si>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</si>
  <si>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</si>
  <si>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</si>
  <si>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</si>
  <si>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</si>
  <si>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</si>
  <si>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</si>
  <si>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</si>
  <si>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</si>
  <si>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</si>
  <si>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</si>
  <si>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</si>
  <si>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</si>
  <si>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</si>
  <si>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</si>
  <si>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</si>
  <si>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</si>
  <si>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</si>
  <si>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</si>
  <si>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</si>
  <si>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</si>
  <si>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</si>
  <si>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</si>
  <si>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</si>
  <si>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</si>
  <si>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</si>
  <si>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</si>
  <si>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</si>
  <si>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</si>
  <si>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</si>
  <si>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</si>
  <si>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</si>
  <si>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</si>
  <si>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</si>
  <si>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</si>
  <si>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</si>
  <si>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</si>
  <si>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</si>
  <si>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</si>
  <si>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</si>
  <si>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</si>
  <si>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</si>
  <si>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</si>
  <si>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</si>
  <si>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</si>
  <si>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</si>
  <si>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</si>
  <si>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</si>
  <si>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</si>
  <si>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</si>
  <si>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</si>
  <si>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</si>
  <si>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</si>
  <si>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</si>
  <si>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</si>
  <si>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</si>
  <si>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</si>
  <si>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</si>
  <si>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</si>
  <si>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</si>
  <si>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</si>
  <si>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</si>
  <si>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</si>
  <si>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</si>
  <si>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</si>
  <si>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</si>
  <si>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</si>
  <si>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</si>
  <si>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</si>
  <si>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</si>
  <si>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</si>
  <si>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</si>
  <si>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</si>
  <si>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</si>
  <si>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</si>
  <si>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</si>
  <si>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</si>
  <si>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</si>
  <si>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</si>
  <si>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</si>
  <si>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</si>
  <si>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</si>
  <si>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</si>
  <si>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</si>
  <si>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</si>
  <si>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</si>
  <si>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</si>
  <si>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</si>
  <si>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</si>
  <si>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</si>
  <si>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</si>
  <si>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</si>
  <si>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</si>
  <si>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</si>
  <si>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</si>
  <si>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</si>
  <si>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</si>
  <si>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</si>
  <si>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</si>
  <si>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</si>
  <si>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</si>
  <si>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</si>
  <si>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</si>
  <si>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</si>
  <si>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</si>
  <si>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</si>
  <si>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</si>
  <si>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</si>
  <si>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</si>
  <si>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</si>
  <si>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</si>
  <si>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</si>
  <si>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</si>
  <si>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</si>
  <si>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</si>
  <si>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</si>
  <si>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</si>
  <si>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</si>
  <si>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</si>
  <si>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</si>
  <si>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</si>
  <si>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</si>
  <si>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</si>
  <si>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</si>
  <si>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</si>
  <si>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</si>
  <si>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</si>
  <si>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</si>
  <si>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</si>
  <si>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</si>
  <si>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</si>
  <si>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</si>
  <si>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</si>
  <si>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</si>
  <si>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</si>
  <si>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</si>
  <si>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</si>
  <si>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</si>
  <si>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</si>
  <si>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</si>
  <si>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</si>
  <si>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</si>
  <si>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</si>
  <si>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</si>
  <si>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</si>
  <si>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</si>
  <si>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</si>
  <si>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</si>
  <si>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</si>
  <si>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</si>
  <si>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</si>
  <si>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</si>
  <si>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</si>
  <si>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</si>
  <si>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</si>
  <si>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</si>
  <si>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</si>
  <si>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</si>
  <si>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</si>
  <si>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</si>
  <si>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</si>
  <si>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</si>
  <si>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</si>
  <si>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</si>
  <si>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</si>
  <si>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</si>
  <si>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</si>
  <si>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</si>
  <si>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</si>
  <si>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</si>
  <si>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</si>
  <si>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</si>
  <si>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</si>
  <si>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</si>
  <si>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</si>
  <si>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</si>
  <si>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</si>
  <si>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</si>
  <si>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</si>
  <si>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</si>
  <si>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</si>
  <si>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</si>
  <si>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</si>
  <si>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</si>
  <si>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</si>
  <si>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</si>
  <si>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</si>
  <si>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</si>
  <si>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</si>
  <si>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</si>
  <si>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</si>
  <si>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</si>
  <si>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</si>
  <si>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</si>
  <si>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</si>
  <si>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</si>
  <si>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</si>
  <si>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</si>
  <si>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</si>
  <si>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</si>
  <si>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</si>
  <si>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</si>
  <si>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</si>
  <si>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</si>
  <si>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</si>
  <si>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</si>
  <si>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</si>
  <si>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</si>
  <si>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</si>
  <si>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</si>
  <si>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</si>
  <si>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</si>
  <si>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</si>
  <si>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</si>
  <si>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</si>
  <si>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</si>
  <si>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</si>
  <si>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</si>
  <si>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</si>
  <si>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</si>
  <si>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</si>
  <si>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</si>
  <si>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</si>
  <si>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</si>
  <si>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</si>
  <si>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</si>
  <si>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</si>
  <si>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</si>
  <si>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</si>
  <si>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</si>
  <si>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</si>
  <si>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</si>
  <si>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</si>
  <si>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</si>
  <si>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</si>
  <si>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</si>
  <si>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</si>
  <si>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</si>
  <si>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</si>
  <si>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</si>
  <si>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</si>
  <si>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</si>
  <si>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</si>
  <si>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</si>
  <si>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</si>
  <si>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</si>
  <si>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</si>
  <si>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</si>
  <si>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</si>
  <si>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</si>
  <si>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</si>
  <si>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</si>
  <si>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</si>
  <si>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</si>
  <si>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</si>
  <si>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</si>
  <si>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</si>
  <si>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</si>
  <si>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</si>
  <si>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</si>
  <si>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</si>
  <si>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</si>
  <si>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</si>
  <si>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</si>
  <si>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</si>
  <si>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</si>
  <si>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</si>
  <si>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</si>
  <si>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</si>
  <si>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</si>
  <si>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</si>
  <si>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</si>
  <si>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</si>
  <si>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</si>
  <si>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</si>
  <si>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</si>
  <si>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</si>
  <si>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</si>
  <si>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</si>
  <si>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</si>
  <si>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</si>
  <si>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</si>
  <si>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</si>
  <si>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</si>
  <si>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</si>
  <si>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</si>
  <si>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</si>
  <si>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</si>
  <si>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</si>
  <si>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</si>
  <si>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</si>
  <si>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</si>
  <si>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</si>
  <si>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</si>
  <si>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</si>
  <si>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</si>
  <si>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</si>
  <si>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</si>
  <si>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</si>
  <si>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</si>
  <si>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</si>
  <si>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</si>
  <si>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</si>
  <si>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</si>
  <si>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</si>
  <si>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</si>
  <si>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</si>
  <si>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</si>
  <si>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</si>
  <si>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</si>
  <si>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</si>
  <si>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</si>
  <si>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</si>
  <si>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</si>
  <si>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</si>
  <si>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</si>
  <si>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</si>
  <si>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</si>
  <si>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</si>
  <si>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</si>
  <si>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</si>
  <si>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</si>
  <si>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</si>
  <si>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</si>
  <si>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</si>
  <si>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</si>
  <si>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</si>
  <si>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</si>
  <si>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</si>
  <si>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</si>
  <si>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</si>
  <si>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</si>
  <si>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</si>
  <si>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</si>
  <si>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</si>
  <si>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</si>
  <si>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</si>
  <si>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</si>
  <si>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</si>
  <si>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</si>
  <si>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</si>
  <si>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</si>
  <si>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</si>
  <si>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</si>
  <si>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</si>
  <si>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</si>
  <si>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</si>
  <si>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</si>
  <si>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</si>
  <si>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</si>
  <si>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</si>
  <si>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</si>
  <si>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</si>
  <si>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</si>
  <si>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</si>
  <si>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</si>
  <si>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</si>
  <si>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</si>
  <si>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</si>
  <si>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</si>
  <si>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</si>
  <si>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</si>
  <si>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</si>
  <si>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</si>
  <si>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</si>
  <si>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</si>
  <si>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</si>
  <si>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</si>
  <si>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</si>
  <si>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</si>
  <si>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</si>
  <si>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</si>
  <si>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</si>
  <si>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</si>
  <si>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</si>
  <si>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</si>
  <si>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</si>
  <si>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</si>
  <si>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</si>
  <si>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</si>
  <si>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</si>
  <si>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</si>
  <si>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</si>
  <si>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</si>
  <si>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</si>
  <si>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</si>
  <si>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</si>
  <si>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</si>
  <si>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</si>
  <si>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</si>
  <si>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</si>
  <si>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</si>
  <si>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</si>
  <si>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</si>
  <si>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</si>
  <si>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</si>
  <si>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</si>
  <si>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</si>
  <si>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</si>
  <si>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</si>
  <si>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</si>
  <si>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</si>
  <si>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</si>
  <si>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</si>
  <si>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</si>
  <si>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</si>
  <si>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</si>
  <si>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</si>
  <si>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</si>
  <si>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</si>
  <si>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</si>
  <si>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</si>
  <si>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</si>
  <si>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</si>
  <si>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</si>
  <si>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</si>
  <si>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</si>
  <si>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</si>
  <si>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</si>
  <si>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</si>
  <si>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</si>
  <si>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</si>
  <si>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</si>
  <si>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</si>
  <si>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</si>
  <si>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</si>
  <si>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</si>
  <si>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</si>
  <si>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</si>
  <si>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</si>
  <si>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</si>
  <si>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</si>
  <si>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</si>
  <si>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</si>
  <si>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</si>
  <si>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</si>
  <si>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</si>
  <si>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</si>
  <si>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</si>
  <si>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</si>
  <si>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</si>
  <si>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</si>
  <si>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</si>
  <si>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</si>
  <si>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</si>
  <si>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</si>
  <si>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</si>
  <si>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</si>
  <si>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</si>
  <si>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</si>
  <si>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</si>
  <si>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</si>
  <si>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</si>
  <si>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</si>
  <si>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</si>
  <si>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</si>
  <si>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</si>
  <si>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</si>
  <si>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</si>
  <si>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</si>
  <si>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</si>
  <si>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</si>
  <si>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</si>
  <si>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</si>
  <si>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</si>
  <si>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</si>
  <si>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</si>
  <si>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</si>
  <si>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</si>
  <si>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</si>
  <si>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</si>
  <si>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</si>
  <si>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</si>
  <si>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</si>
  <si>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</si>
  <si>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</si>
  <si>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</si>
  <si>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</si>
  <si>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</si>
  <si>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</si>
  <si>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</si>
  <si>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</si>
  <si>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</si>
  <si>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</si>
  <si>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</si>
  <si>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</si>
  <si>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</si>
  <si>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</si>
  <si>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</si>
  <si>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</si>
  <si>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</si>
  <si>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</si>
  <si>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</si>
  <si>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</si>
  <si>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</si>
  <si>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</si>
  <si>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</si>
  <si>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</si>
  <si>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</si>
  <si>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</si>
  <si>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</si>
  <si>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</si>
  <si>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</si>
  <si>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</si>
  <si>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</si>
  <si>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</si>
  <si>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</si>
  <si>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</si>
  <si>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</si>
  <si>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</si>
  <si>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</si>
  <si>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</si>
  <si>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</si>
  <si>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</si>
  <si>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</si>
  <si>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</si>
  <si>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</si>
  <si>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</si>
  <si>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</si>
  <si>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</si>
  <si>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</si>
  <si>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</si>
  <si>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</si>
  <si>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</si>
  <si>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</si>
  <si>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</si>
  <si>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</si>
  <si>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</si>
  <si>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</si>
  <si>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</si>
  <si>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</si>
  <si>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</si>
  <si>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</si>
  <si>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</si>
  <si>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</si>
  <si>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</si>
  <si>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</si>
  <si>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</si>
  <si>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</si>
  <si>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</si>
  <si>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</si>
  <si>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</si>
  <si>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</si>
  <si>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</si>
  <si>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</si>
  <si>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</si>
  <si>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</si>
  <si>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</si>
  <si>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</si>
  <si>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</si>
  <si>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</si>
  <si>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</si>
  <si>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</si>
  <si>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</si>
  <si>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</si>
  <si>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</si>
  <si>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</si>
  <si>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</si>
  <si>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</si>
  <si>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</si>
  <si>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</si>
  <si>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</si>
  <si>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</si>
  <si>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</si>
  <si>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</si>
  <si>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</si>
  <si>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</si>
  <si>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</si>
  <si>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</si>
  <si>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</si>
  <si>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</si>
  <si>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</si>
  <si>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</si>
  <si>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</si>
  <si>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</si>
  <si>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</si>
  <si>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</si>
  <si>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</si>
  <si>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</si>
  <si>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</si>
  <si>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</si>
  <si>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</si>
  <si>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</si>
  <si>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</si>
  <si>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</si>
  <si>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</si>
  <si>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</si>
  <si>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</si>
  <si>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</si>
  <si>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</si>
  <si>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</si>
  <si>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</si>
  <si>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</si>
  <si>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</si>
  <si>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</si>
  <si>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</si>
  <si>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</si>
  <si>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</si>
  <si>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</si>
  <si>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</si>
  <si>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</si>
  <si>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</si>
  <si>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</si>
  <si>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</si>
  <si>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</si>
  <si>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</si>
  <si>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</si>
  <si>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</si>
  <si>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</si>
  <si>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</si>
  <si>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</si>
  <si>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</si>
  <si>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</si>
  <si>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</si>
  <si>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</si>
  <si>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</si>
  <si>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</si>
  <si>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</si>
  <si>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</si>
  <si>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</si>
  <si>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</si>
  <si>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</si>
  <si>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</si>
  <si>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</si>
  <si>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</si>
  <si>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</si>
  <si>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</si>
  <si>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</si>
  <si>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</si>
  <si>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</si>
  <si>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</si>
  <si>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</si>
  <si>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</si>
  <si>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</si>
  <si>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</si>
  <si>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</si>
  <si>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</si>
  <si>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</si>
  <si>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</si>
  <si>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</si>
  <si>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</si>
  <si>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</si>
  <si>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</si>
  <si>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</si>
  <si>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</si>
  <si>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</si>
  <si>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</si>
  <si>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</si>
  <si>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</si>
  <si>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</si>
  <si>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</si>
  <si>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</si>
  <si>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</si>
  <si>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</si>
  <si>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</si>
  <si>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</si>
  <si>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</si>
  <si>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</si>
  <si>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</si>
  <si>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</si>
  <si>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</si>
  <si>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</si>
  <si>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</si>
  <si>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</si>
  <si>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</si>
  <si>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</si>
  <si>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</si>
  <si>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</si>
  <si>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</si>
  <si>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</si>
  <si>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</si>
  <si>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</si>
  <si>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</si>
  <si>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</si>
  <si>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</si>
  <si>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</si>
  <si>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</si>
  <si>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</si>
  <si>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</si>
  <si>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</si>
  <si>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</si>
  <si>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</si>
  <si>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</si>
  <si>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</si>
  <si>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</si>
  <si>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</si>
  <si>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</si>
  <si>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</si>
  <si>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</si>
  <si>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</si>
  <si>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</si>
  <si>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</si>
  <si>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</si>
  <si>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</si>
  <si>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</si>
  <si>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</si>
  <si>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</si>
  <si>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</si>
  <si>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</si>
  <si>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</si>
  <si>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</si>
  <si>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</si>
  <si>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</si>
  <si>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</si>
  <si>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</si>
  <si>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</si>
  <si>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</si>
  <si>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</si>
  <si>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</si>
  <si>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</si>
  <si>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</si>
  <si>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</si>
  <si>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</si>
  <si>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</si>
  <si>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</si>
  <si>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</si>
  <si>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</si>
  <si>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</si>
  <si>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</si>
  <si>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</si>
  <si>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</si>
  <si>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</si>
  <si>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</si>
  <si>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</si>
  <si>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</si>
  <si>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</si>
  <si>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</si>
  <si>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</si>
  <si>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</si>
  <si>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</si>
  <si>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</si>
  <si>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</si>
  <si>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</si>
  <si>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</si>
  <si>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</si>
  <si>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</si>
  <si>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</si>
  <si>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</si>
  <si>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</si>
  <si>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</si>
  <si>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</si>
  <si>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</si>
  <si>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</si>
  <si>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</si>
  <si>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</si>
  <si>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</si>
  <si>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</si>
  <si>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</si>
  <si>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</si>
  <si>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</si>
  <si>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</si>
  <si>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</si>
  <si>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</si>
  <si>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</si>
  <si>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</si>
  <si>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</si>
  <si>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</si>
  <si>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</si>
  <si>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</si>
  <si>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</si>
  <si>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</si>
  <si>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</si>
  <si>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</si>
  <si>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</si>
  <si>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</si>
  <si>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</si>
  <si>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</si>
  <si>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</si>
  <si>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</si>
  <si>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</si>
  <si>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</si>
  <si>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</si>
  <si>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</si>
  <si>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</si>
  <si>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</si>
  <si>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</si>
  <si>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</si>
  <si>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</si>
  <si>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</si>
  <si>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</si>
  <si>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</si>
  <si>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</si>
  <si>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</si>
  <si>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</si>
  <si>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</si>
  <si>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</si>
  <si>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</si>
  <si>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</si>
  <si>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</si>
  <si>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</si>
  <si>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</si>
  <si>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</si>
  <si>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</si>
  <si>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</si>
  <si>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</si>
  <si>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</si>
  <si>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</si>
  <si>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</si>
  <si>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</si>
  <si>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</si>
  <si>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</si>
  <si>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</si>
  <si>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</si>
  <si>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</si>
  <si>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</si>
  <si>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</si>
  <si>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</si>
  <si>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</si>
  <si>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</si>
  <si>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</si>
  <si>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</si>
  <si>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</si>
  <si>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</si>
  <si>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</si>
  <si>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</si>
  <si>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</si>
  <si>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</si>
  <si>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</si>
  <si>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</si>
  <si>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</si>
  <si>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</si>
  <si>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</si>
  <si>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</si>
  <si>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</si>
  <si>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</si>
  <si>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</si>
  <si>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</si>
  <si>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</si>
  <si>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</si>
  <si>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</si>
  <si>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</si>
  <si>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</si>
  <si>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</si>
  <si>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</si>
  <si>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</si>
  <si>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</si>
  <si>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</si>
  <si>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</si>
  <si>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</si>
  <si>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</si>
  <si>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</si>
  <si>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</si>
  <si>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</si>
  <si>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</si>
  <si>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</si>
  <si>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</si>
  <si>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</si>
  <si>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</si>
  <si>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</si>
  <si>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</si>
  <si>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</si>
  <si>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</si>
  <si>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</si>
  <si>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</si>
  <si>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</si>
  <si>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</si>
  <si>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</si>
  <si>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</si>
  <si>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</si>
  <si>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</si>
  <si>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</si>
  <si>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</si>
  <si>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</si>
  <si>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</si>
  <si>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</si>
  <si>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</si>
  <si>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</si>
  <si>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</si>
  <si>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</si>
  <si>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</si>
  <si>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</si>
  <si>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</si>
  <si>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</si>
  <si>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</si>
  <si>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</si>
  <si>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</si>
  <si>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</si>
  <si>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</si>
  <si>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</si>
  <si>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</si>
  <si>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</si>
  <si>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</si>
  <si>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</si>
  <si>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</si>
  <si>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</si>
  <si>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</si>
  <si>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</si>
  <si>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</si>
  <si>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</si>
  <si>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</si>
  <si>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</si>
  <si>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</si>
  <si>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</si>
  <si>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</si>
  <si>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</si>
  <si>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</si>
  <si>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</si>
  <si>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</si>
  <si>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</si>
  <si>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</si>
  <si>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</si>
  <si>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</si>
  <si>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</si>
  <si>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</si>
  <si>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</si>
  <si>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</si>
  <si>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</si>
  <si>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</si>
  <si>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</si>
  <si>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</si>
  <si>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</si>
  <si>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</si>
  <si>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</si>
  <si>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</si>
  <si>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</si>
  <si>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</si>
  <si>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</si>
  <si>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</si>
  <si>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</si>
  <si>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</si>
  <si>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</si>
  <si>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</si>
  <si>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</si>
  <si>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</si>
  <si>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</si>
  <si>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</si>
  <si>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</si>
  <si>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</si>
  <si>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</si>
  <si>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</si>
  <si>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</si>
  <si>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</si>
  <si>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</si>
  <si>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</si>
  <si>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</si>
  <si>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</si>
  <si>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</si>
  <si>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</si>
  <si>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</si>
  <si>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</si>
  <si>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</si>
  <si>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</si>
  <si>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</si>
  <si>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</si>
  <si>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</si>
  <si>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</si>
  <si>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</si>
  <si>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</si>
  <si>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</si>
  <si>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</si>
  <si>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</si>
  <si>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</si>
  <si>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</si>
  <si>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</si>
  <si>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</si>
  <si>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</si>
  <si>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</si>
  <si>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</si>
  <si>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</si>
  <si>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</si>
  <si>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</si>
  <si>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</si>
  <si>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</si>
  <si>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</si>
  <si>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</si>
  <si>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</si>
  <si>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</si>
  <si>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</si>
  <si>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</si>
  <si>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</si>
  <si>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</si>
  <si>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</si>
  <si>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</si>
  <si>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</si>
  <si>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</si>
  <si>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</si>
  <si>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</si>
  <si>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</si>
  <si>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</si>
  <si>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</si>
  <si>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</si>
  <si>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</si>
  <si>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</si>
  <si>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</si>
  <si>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</si>
  <si>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</si>
  <si>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</si>
  <si>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</si>
  <si>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</si>
  <si>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</si>
  <si>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</si>
  <si>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</si>
  <si>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</si>
  <si>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</si>
  <si>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</si>
  <si>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</si>
  <si>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</si>
  <si>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</si>
  <si>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</si>
  <si>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</si>
  <si>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</si>
  <si>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</si>
  <si>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</si>
  <si>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</si>
  <si>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</si>
  <si>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</si>
  <si>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</si>
  <si>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</si>
  <si>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</si>
  <si>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</si>
  <si>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</si>
  <si>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</si>
  <si>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</si>
  <si>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</si>
  <si>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</si>
  <si>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</si>
  <si>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</si>
  <si>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</si>
  <si>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</si>
  <si>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</si>
  <si>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</si>
  <si>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</si>
  <si>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</si>
  <si>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</si>
  <si>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</si>
  <si>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</si>
  <si>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</si>
  <si>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</si>
  <si>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</si>
  <si>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</si>
  <si>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</si>
  <si>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</si>
  <si>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</si>
  <si>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</si>
  <si>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</si>
  <si>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</si>
  <si>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</si>
  <si>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</si>
  <si>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</si>
  <si>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</si>
  <si>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</si>
  <si>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</si>
  <si>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</si>
  <si>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</si>
  <si>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</si>
  <si>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</si>
  <si>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</si>
  <si>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</si>
  <si>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</si>
  <si>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</si>
  <si>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</si>
  <si>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</si>
  <si>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</si>
  <si>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</si>
  <si>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</si>
  <si>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</si>
  <si>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</si>
  <si>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</si>
  <si>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</si>
  <si>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</si>
  <si>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</si>
  <si>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</si>
  <si>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</si>
  <si>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</si>
  <si>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</si>
  <si>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</si>
  <si>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</si>
  <si>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</si>
  <si>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</si>
  <si>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</si>
  <si>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</si>
  <si>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</si>
  <si>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</si>
  <si>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</si>
  <si>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</si>
  <si>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</si>
  <si>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</si>
  <si>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</si>
  <si>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</si>
  <si>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</si>
  <si>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</si>
  <si>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</si>
  <si>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</si>
  <si>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</si>
  <si>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</si>
  <si>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</si>
  <si>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</si>
  <si>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</si>
  <si>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</si>
  <si>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</si>
  <si>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</si>
  <si>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</si>
  <si>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</si>
  <si>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</si>
  <si>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</si>
  <si>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</si>
  <si>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</si>
  <si>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</si>
  <si>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</si>
  <si>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</si>
  <si>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</si>
  <si>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</si>
  <si>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</si>
  <si>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</si>
  <si>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</si>
  <si>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</si>
  <si>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</si>
  <si>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</si>
  <si>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</si>
  <si>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</si>
  <si>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</si>
  <si>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</si>
  <si>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</si>
  <si>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</si>
  <si>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</si>
  <si>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</si>
  <si>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</si>
  <si>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</si>
  <si>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</si>
  <si>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</si>
  <si>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</si>
  <si>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</si>
  <si>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</si>
  <si>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</si>
  <si>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</si>
  <si>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</si>
  <si>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</si>
  <si>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</si>
  <si>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</si>
  <si>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</si>
  <si>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</si>
  <si>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</si>
  <si>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</si>
  <si>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</si>
  <si>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</si>
  <si>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</si>
  <si>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</si>
  <si>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</si>
  <si>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</si>
  <si>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</si>
  <si>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</si>
  <si>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</si>
  <si>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</si>
  <si>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</si>
  <si>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</si>
  <si>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</si>
  <si>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</si>
  <si>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</si>
  <si>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</si>
  <si>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</si>
  <si>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</si>
  <si>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</si>
  <si>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</si>
  <si>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</si>
  <si>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</si>
  <si>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</si>
  <si>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</si>
  <si>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</si>
  <si>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</si>
  <si>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</si>
  <si>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</si>
  <si>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</si>
  <si>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</si>
  <si>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</si>
  <si>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</si>
  <si>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</si>
  <si>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</si>
  <si>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</si>
  <si>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</si>
  <si>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</si>
  <si>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</si>
  <si>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</si>
  <si>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</si>
  <si>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</si>
  <si>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</si>
  <si>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</si>
  <si>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</si>
  <si>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</si>
  <si>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</si>
  <si>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</si>
  <si>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</si>
  <si>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</si>
  <si>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</si>
  <si>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</si>
  <si>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</si>
  <si>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</si>
  <si>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</si>
  <si>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</si>
  <si>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</si>
  <si>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</si>
  <si>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</si>
  <si>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</si>
  <si>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</si>
  <si>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</si>
  <si>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</si>
  <si>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</si>
  <si>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</si>
  <si>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</si>
  <si>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</si>
  <si>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</si>
  <si>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</si>
  <si>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</si>
  <si>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</si>
  <si>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</si>
  <si>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</si>
  <si>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</si>
  <si>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</si>
  <si>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</si>
  <si>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</si>
  <si>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</si>
  <si>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</si>
  <si>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</si>
  <si>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</si>
  <si>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</si>
  <si>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</si>
  <si>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</si>
  <si>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</si>
  <si>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</si>
  <si>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</si>
  <si>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</si>
  <si>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</si>
  <si>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</si>
  <si>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</si>
  <si>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</si>
  <si>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</si>
  <si>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</si>
  <si>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</si>
  <si>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</si>
  <si>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</si>
  <si>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</si>
  <si>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</si>
  <si>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</si>
  <si>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</si>
  <si>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</si>
  <si>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</si>
  <si>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</si>
  <si>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</si>
  <si>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</si>
  <si>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</si>
  <si>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</si>
  <si>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</si>
  <si>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</si>
  <si>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</si>
  <si>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</si>
  <si>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</si>
  <si>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</si>
  <si>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</si>
  <si>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</si>
  <si>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</si>
  <si>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</si>
  <si>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</si>
  <si>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</si>
  <si>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</si>
  <si>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</si>
  <si>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</si>
  <si>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</si>
  <si>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</si>
  <si>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</si>
  <si>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</si>
  <si>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</si>
  <si>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</si>
  <si>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</si>
  <si>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</si>
  <si>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</si>
  <si>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</si>
  <si>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</si>
  <si>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</si>
  <si>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</si>
  <si>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</si>
  <si>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</si>
  <si>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</si>
  <si>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</si>
  <si>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</si>
  <si>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</si>
  <si>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</si>
  <si>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</si>
  <si>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</si>
  <si>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</si>
  <si>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</si>
  <si>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</si>
  <si>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</si>
  <si>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</si>
  <si>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</si>
  <si>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</si>
  <si>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</si>
  <si>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</si>
  <si>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</si>
  <si>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</si>
  <si>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</si>
  <si>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</si>
  <si>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</si>
  <si>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</si>
  <si>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</si>
  <si>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</si>
  <si>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</si>
  <si>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</si>
  <si>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</si>
  <si>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</si>
  <si>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</si>
  <si>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</si>
  <si>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</si>
  <si>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</si>
  <si>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</si>
  <si>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</si>
  <si>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</si>
  <si>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</si>
  <si>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</si>
  <si>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</si>
  <si>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</si>
  <si>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</si>
  <si>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</si>
  <si>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</si>
  <si>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</si>
  <si>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</si>
  <si>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</si>
  <si>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</si>
  <si>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</si>
  <si>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</si>
  <si>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</si>
  <si>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</si>
  <si>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</si>
  <si>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</si>
  <si>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</si>
  <si>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</si>
  <si>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</si>
  <si>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</si>
  <si>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</si>
  <si>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</si>
  <si>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</si>
  <si>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</si>
  <si>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</si>
  <si>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</si>
  <si>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</si>
  <si>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</si>
  <si>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</si>
  <si>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</si>
  <si>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</si>
  <si>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</si>
  <si>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</si>
  <si>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</si>
  <si>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</si>
  <si>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</si>
  <si>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</si>
  <si>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</si>
  <si>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</si>
  <si>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</si>
  <si>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</si>
  <si>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</si>
  <si>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</si>
  <si>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</si>
  <si>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</si>
  <si>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</si>
  <si>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</si>
  <si>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</si>
  <si>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</si>
  <si>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</si>
  <si>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</si>
  <si>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</si>
  <si>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</si>
  <si>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</si>
  <si>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</si>
  <si>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</si>
  <si>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</si>
  <si>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</si>
  <si>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</si>
  <si>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</si>
  <si>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</si>
  <si>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</si>
  <si>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</si>
  <si>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</si>
  <si>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</si>
  <si>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</si>
  <si>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</si>
  <si>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</si>
  <si>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</si>
  <si>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</si>
  <si>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</si>
  <si>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</si>
  <si>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</si>
  <si>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</si>
  <si>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</si>
  <si>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</si>
  <si>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</si>
  <si>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</si>
  <si>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</si>
  <si>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</si>
  <si>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</si>
  <si>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</si>
  <si>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</si>
  <si>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</si>
  <si>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</si>
  <si>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</si>
  <si>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</si>
  <si>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</si>
  <si>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</si>
  <si>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</si>
  <si>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</si>
  <si>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</si>
  <si>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</si>
  <si>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</si>
  <si>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</si>
  <si>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</si>
  <si>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</si>
  <si>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</si>
  <si>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</si>
  <si>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</si>
  <si>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</si>
  <si>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</si>
  <si>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</si>
  <si>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</si>
  <si>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</si>
  <si>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</si>
  <si>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</si>
  <si>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</si>
  <si>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</si>
  <si>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</si>
  <si>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</si>
  <si>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</si>
  <si>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</si>
  <si>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</si>
  <si>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</si>
  <si>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</si>
  <si>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</si>
  <si>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</si>
  <si>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</si>
  <si>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</si>
  <si>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</si>
  <si>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</si>
  <si>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</si>
  <si>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</si>
  <si>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</si>
  <si>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</si>
  <si>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</si>
  <si>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</si>
  <si>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</si>
  <si>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</si>
  <si>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</si>
  <si>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</si>
  <si>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</si>
  <si>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</si>
  <si>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</si>
  <si>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</si>
  <si>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</si>
  <si>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</si>
  <si>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</si>
  <si>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</si>
  <si>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</si>
  <si>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</si>
  <si>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</si>
  <si>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</si>
  <si>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</si>
  <si>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</si>
  <si>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</si>
  <si>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</si>
  <si>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</si>
  <si>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</si>
  <si>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</si>
  <si>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</si>
  <si>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</si>
  <si>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</si>
  <si>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</si>
  <si>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</si>
  <si>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</si>
  <si>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</si>
  <si>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</si>
  <si>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</si>
  <si>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</si>
  <si>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</si>
  <si>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</si>
  <si>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</si>
  <si>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</si>
  <si>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</si>
  <si>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</si>
  <si>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</si>
  <si>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</si>
  <si>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</si>
  <si>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</si>
  <si>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</si>
  <si>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</si>
  <si>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</si>
  <si>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</si>
  <si>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</si>
  <si>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</si>
  <si>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</si>
  <si>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</si>
  <si>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</si>
  <si>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</si>
  <si>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</si>
  <si>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</si>
  <si>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</si>
  <si>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</si>
  <si>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</si>
  <si>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</si>
  <si>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</si>
  <si>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</si>
  <si>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</si>
  <si>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</si>
  <si>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</si>
  <si>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</si>
  <si>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</si>
  <si>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</si>
  <si>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</si>
  <si>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</si>
  <si>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</si>
  <si>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</si>
  <si>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</si>
  <si>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</si>
  <si>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</si>
  <si>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</si>
  <si>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</si>
  <si>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</si>
  <si>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</si>
  <si>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</si>
  <si>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</si>
  <si>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</si>
  <si>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</si>
  <si>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</si>
  <si>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</si>
  <si>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</si>
  <si>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</si>
  <si>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</si>
  <si>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</si>
  <si>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</si>
  <si>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</si>
  <si>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</si>
  <si>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</si>
  <si>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</si>
  <si>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</si>
  <si>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</si>
  <si>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</si>
  <si>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</si>
  <si>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</si>
  <si>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</si>
  <si>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</si>
  <si>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</si>
  <si>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</si>
  <si>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</si>
  <si>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</si>
  <si>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</si>
  <si>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</si>
  <si>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</si>
  <si>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</si>
  <si>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</si>
  <si>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</si>
  <si>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</si>
  <si>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</si>
  <si>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</si>
  <si>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</si>
  <si>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</si>
  <si>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</si>
  <si>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</si>
  <si>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</si>
  <si>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</si>
  <si>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</si>
  <si>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</si>
  <si>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</si>
  <si>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</si>
  <si>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</si>
  <si>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</si>
  <si>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</si>
  <si>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</si>
  <si>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</si>
  <si>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</si>
  <si>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</si>
  <si>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</si>
  <si>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</si>
  <si>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</si>
  <si>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</si>
  <si>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</si>
  <si>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</si>
  <si>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</si>
  <si>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</si>
  <si>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</si>
  <si>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</si>
  <si>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</si>
  <si>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</si>
  <si>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</si>
  <si>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</si>
  <si>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</si>
  <si>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</si>
  <si>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</si>
  <si>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</si>
  <si>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</si>
  <si>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</si>
  <si>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</si>
  <si>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</si>
  <si>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</si>
  <si>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</si>
  <si>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</si>
  <si>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</si>
  <si>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</si>
  <si>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</si>
  <si>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</si>
  <si>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</si>
  <si>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</si>
  <si>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</si>
  <si>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</si>
  <si>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</si>
  <si>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</si>
  <si>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</si>
  <si>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</si>
  <si>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</si>
  <si>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</si>
  <si>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</si>
  <si>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</si>
  <si>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</si>
  <si>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</si>
  <si>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</si>
  <si>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</si>
  <si>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</si>
  <si>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</si>
  <si>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</si>
  <si>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</si>
  <si>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</si>
  <si>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</si>
  <si>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</si>
  <si>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</si>
  <si>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</si>
  <si>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</si>
  <si>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</si>
  <si>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</si>
  <si>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</si>
  <si>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</si>
  <si>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</si>
  <si>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</si>
  <si>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</si>
  <si>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</si>
  <si>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</si>
  <si>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</si>
  <si>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</si>
  <si>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</si>
  <si>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</si>
  <si>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</si>
  <si>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</si>
  <si>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</si>
  <si>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</si>
  <si>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</si>
  <si>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</si>
  <si>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</si>
  <si>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</si>
  <si>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</si>
  <si>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</si>
  <si>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</si>
  <si>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</si>
  <si>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</si>
  <si>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</si>
  <si>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</si>
  <si>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</si>
  <si>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</si>
  <si>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</si>
  <si>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</si>
  <si>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</si>
  <si>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</si>
  <si>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</si>
  <si>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</si>
  <si>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</si>
  <si>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</si>
  <si>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</si>
  <si>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</si>
  <si>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</si>
  <si>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</si>
  <si>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</si>
  <si>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</si>
  <si>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</si>
  <si>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</si>
  <si>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</si>
  <si>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</si>
  <si>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</si>
  <si>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</si>
  <si>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</si>
  <si>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</si>
  <si>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</si>
  <si>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</si>
  <si>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</si>
  <si>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</si>
  <si>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</si>
  <si>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</si>
  <si>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</si>
  <si>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</si>
  <si>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</si>
  <si>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</si>
  <si>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</si>
  <si>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</si>
  <si>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</si>
  <si>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</si>
  <si>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</si>
  <si>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</si>
  <si>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</si>
  <si>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</si>
  <si>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</si>
  <si>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</si>
  <si>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</si>
  <si>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</si>
  <si>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</si>
  <si>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</si>
  <si>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</si>
  <si>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</si>
  <si>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</si>
  <si>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</si>
  <si>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</si>
  <si>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</si>
  <si>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</si>
  <si>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</si>
  <si>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</si>
  <si>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</si>
  <si>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</si>
  <si>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</si>
  <si>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</si>
  <si>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</si>
  <si>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</si>
  <si>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</si>
  <si>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</si>
  <si>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</si>
  <si>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</si>
  <si>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</si>
  <si>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</si>
  <si>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</si>
  <si>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</si>
  <si>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</si>
  <si>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</si>
  <si>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</si>
  <si>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</si>
  <si>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</si>
  <si>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</si>
  <si>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</si>
  <si>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</si>
  <si>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</si>
  <si>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</si>
  <si>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</si>
  <si>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</si>
  <si>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</si>
  <si>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</si>
  <si>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</si>
  <si>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</si>
  <si>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</si>
  <si>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</si>
  <si>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</si>
  <si>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</si>
  <si>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</si>
  <si>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</si>
  <si>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</si>
  <si>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</si>
  <si>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</si>
  <si>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</si>
  <si>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</si>
  <si>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</si>
  <si>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</si>
  <si>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</si>
  <si>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</si>
  <si>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</si>
  <si>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</si>
  <si>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</si>
  <si>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</si>
  <si>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</si>
  <si>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</si>
  <si>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</si>
  <si>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</si>
  <si>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</si>
  <si>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</si>
  <si>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</si>
  <si>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</si>
  <si>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</si>
  <si>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</si>
  <si>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</si>
  <si>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</si>
  <si>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</si>
  <si>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</si>
  <si>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</si>
  <si>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</si>
  <si>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</si>
  <si>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</si>
  <si>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</si>
  <si>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</si>
  <si>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</si>
  <si>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</si>
  <si>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</si>
  <si>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</si>
  <si>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</si>
  <si>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</si>
  <si>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</si>
  <si>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</si>
  <si>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</si>
  <si>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</si>
  <si>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</si>
  <si>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</si>
  <si>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</si>
  <si>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</si>
  <si>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</si>
  <si>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</si>
  <si>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</si>
  <si>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</si>
  <si>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</si>
  <si>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</si>
  <si>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</si>
  <si>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</si>
  <si>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</si>
  <si>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</si>
  <si>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</si>
  <si>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</si>
  <si>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</si>
  <si>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</si>
  <si>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</si>
  <si>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</si>
  <si>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</si>
  <si>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</si>
  <si>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</si>
  <si>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</si>
  <si>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</si>
  <si>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</si>
  <si>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</si>
  <si>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</si>
  <si>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</si>
  <si>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</si>
  <si>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</si>
  <si>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</si>
  <si>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</si>
  <si>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</si>
  <si>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</si>
  <si>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</si>
  <si>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</si>
  <si>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</si>
  <si>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</si>
  <si>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</si>
  <si>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</si>
  <si>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</si>
  <si>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</si>
  <si>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</si>
  <si>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</si>
  <si>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</si>
  <si>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</si>
  <si>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</si>
  <si>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</si>
  <si>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</si>
  <si>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</si>
  <si>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</si>
  <si>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</si>
  <si>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</si>
  <si>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</si>
  <si>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</si>
  <si>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</si>
  <si>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</si>
  <si>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</si>
  <si>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</si>
  <si>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</si>
  <si>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</si>
  <si>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</si>
  <si>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</si>
  <si>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</si>
  <si>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</si>
  <si>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</si>
  <si>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</si>
  <si>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</si>
  <si>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</si>
  <si>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</si>
  <si>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</si>
  <si>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</si>
  <si>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</si>
  <si>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</si>
  <si>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</si>
  <si>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</si>
  <si>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</si>
  <si>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</si>
  <si>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</si>
  <si>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</si>
  <si>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</si>
  <si>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</si>
  <si>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</si>
  <si>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</si>
  <si>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</si>
  <si>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</si>
  <si>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</si>
  <si>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</si>
  <si>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</si>
  <si>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</si>
  <si>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</si>
  <si>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</si>
  <si>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</si>
  <si>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</si>
  <si>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</si>
  <si>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</si>
  <si>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</si>
  <si>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</si>
  <si>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</si>
  <si>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</si>
  <si>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</si>
  <si>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</si>
  <si>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</si>
  <si>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</si>
  <si>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</si>
  <si>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</si>
  <si>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</si>
  <si>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</si>
  <si>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</si>
  <si>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</si>
  <si>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</si>
  <si>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</si>
  <si>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</si>
  <si>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</si>
  <si>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</si>
  <si>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</si>
  <si>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</si>
  <si>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</si>
  <si>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</si>
  <si>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</si>
  <si>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</si>
  <si>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</si>
  <si>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</si>
  <si>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</si>
  <si>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</si>
  <si>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</si>
  <si>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</si>
  <si>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</si>
  <si>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</si>
  <si>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</si>
  <si>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</si>
  <si>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</si>
  <si>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</si>
  <si>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</si>
  <si>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</si>
  <si>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</si>
  <si>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</si>
  <si>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</si>
  <si>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</si>
  <si>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</si>
  <si>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</si>
  <si>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</si>
  <si>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</si>
  <si>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</si>
  <si>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</si>
  <si>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</si>
  <si>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</si>
  <si>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</si>
  <si>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</si>
  <si>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</si>
  <si>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</si>
  <si>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</si>
  <si>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</si>
  <si>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</si>
  <si>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</si>
  <si>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</si>
  <si>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</si>
  <si>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</si>
  <si>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</si>
  <si>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</si>
  <si>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</si>
  <si>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</si>
  <si>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</si>
  <si>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</si>
  <si>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</si>
  <si>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</si>
  <si>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</si>
  <si>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</si>
  <si>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</si>
  <si>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</si>
  <si>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</si>
  <si>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</si>
  <si>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</si>
  <si>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</si>
  <si>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</si>
  <si>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</si>
  <si>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</si>
  <si>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</si>
  <si>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</si>
  <si>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</si>
  <si>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</si>
  <si>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</si>
  <si>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</si>
  <si>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</si>
  <si>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</si>
  <si>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</si>
  <si>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</si>
  <si>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</si>
  <si>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</si>
  <si>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</si>
  <si>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</si>
  <si>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</si>
  <si>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</si>
  <si>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</si>
  <si>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</si>
  <si>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</si>
  <si>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</si>
  <si>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</si>
  <si>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</si>
  <si>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</si>
  <si>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</si>
  <si>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</si>
  <si>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</si>
  <si>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</si>
  <si>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</si>
  <si>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</si>
  <si>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</si>
  <si>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</si>
  <si>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</si>
  <si>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</si>
  <si>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</si>
  <si>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</si>
  <si>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</si>
  <si>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</si>
  <si>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</si>
  <si>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</si>
  <si>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</si>
  <si>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</si>
  <si>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</si>
  <si>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</si>
  <si>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</si>
  <si>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</si>
  <si>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</si>
  <si>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</si>
  <si>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</si>
  <si>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</si>
  <si>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</si>
  <si>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</si>
  <si>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</si>
  <si>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</si>
  <si>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</si>
  <si>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</si>
  <si>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</si>
  <si>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</si>
  <si>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</si>
  <si>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</si>
  <si>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</si>
  <si>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</si>
  <si>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</si>
  <si>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</si>
  <si>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</si>
  <si>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</si>
  <si>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</si>
  <si>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</si>
  <si>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</si>
  <si>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</si>
  <si>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</si>
  <si>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</si>
  <si>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</si>
  <si>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</si>
  <si>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</si>
  <si>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</si>
  <si>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</si>
  <si>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</si>
  <si>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</si>
  <si>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</si>
  <si>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</si>
  <si>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</si>
  <si>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</si>
  <si>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</si>
  <si>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</si>
  <si>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</si>
  <si>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</si>
  <si>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</si>
  <si>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</si>
  <si>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</si>
  <si>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</si>
  <si>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</si>
  <si>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</si>
  <si>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</si>
  <si>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</si>
  <si>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</si>
  <si>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</si>
  <si>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</si>
  <si>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</si>
  <si>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</si>
  <si>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</si>
  <si>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</si>
  <si>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</si>
  <si>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</si>
  <si>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</si>
  <si>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</si>
  <si>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</si>
  <si>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</si>
  <si>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</si>
  <si>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</si>
  <si>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</si>
  <si>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</si>
  <si>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</si>
  <si>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</si>
  <si>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</si>
  <si>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</si>
  <si>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</si>
  <si>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</si>
  <si>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</si>
  <si>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</si>
  <si>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</si>
  <si>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</si>
  <si>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</si>
  <si>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</si>
  <si>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</si>
  <si>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</si>
  <si>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</si>
  <si>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</si>
  <si>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</si>
  <si>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</si>
  <si>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</si>
  <si>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</si>
  <si>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</si>
  <si>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</si>
  <si>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</si>
  <si>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</si>
  <si>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</si>
  <si>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</si>
  <si>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</si>
  <si>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</si>
  <si>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</si>
  <si>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</si>
  <si>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</si>
  <si>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</si>
  <si>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</si>
  <si>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</si>
  <si>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</si>
  <si>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</si>
  <si>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</si>
  <si>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</si>
  <si>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</si>
  <si>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</si>
  <si>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</si>
  <si>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</si>
  <si>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</si>
  <si>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</si>
  <si>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</si>
  <si>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</si>
  <si>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</si>
  <si>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</si>
  <si>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</si>
  <si>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</si>
  <si>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</si>
  <si>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</si>
  <si>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</si>
  <si>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</si>
  <si>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</si>
  <si>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</si>
  <si>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</si>
  <si>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</si>
  <si>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</si>
  <si>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</si>
  <si>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</si>
  <si>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</si>
  <si>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</si>
  <si>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</si>
  <si>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</si>
  <si>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</si>
  <si>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</si>
  <si>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</si>
  <si>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</si>
  <si>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</si>
  <si>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</si>
  <si>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</si>
  <si>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</si>
  <si>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</si>
  <si>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</si>
  <si>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</si>
  <si>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</si>
  <si>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</si>
  <si>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</si>
  <si>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</si>
  <si>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</si>
  <si>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</si>
  <si>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</si>
  <si>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</si>
  <si>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</si>
  <si>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</si>
  <si>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</si>
  <si>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</si>
  <si>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</si>
  <si>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</si>
  <si>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</si>
  <si>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</si>
  <si>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</si>
  <si>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</si>
  <si>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</si>
  <si>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</si>
  <si>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</si>
  <si>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</si>
  <si>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</si>
  <si>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</si>
  <si>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</si>
  <si>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</si>
  <si>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</si>
  <si>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</si>
  <si>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</si>
  <si>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</si>
  <si>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</si>
  <si>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</si>
  <si>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</si>
  <si>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</si>
  <si>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</si>
  <si>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</si>
  <si>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</si>
  <si>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</si>
  <si>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</si>
  <si>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</si>
  <si>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</si>
  <si>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</si>
  <si>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</si>
  <si>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</si>
  <si>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</si>
  <si>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</si>
  <si>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</si>
  <si>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</si>
  <si>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</si>
  <si>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</si>
  <si>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</si>
  <si>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</si>
  <si>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</si>
  <si>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</si>
  <si>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</si>
  <si>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</si>
  <si>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</si>
  <si>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</si>
  <si>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</si>
  <si>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</si>
  <si>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</si>
  <si>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</si>
  <si>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</si>
  <si>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</si>
  <si>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</si>
  <si>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</si>
  <si>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</si>
  <si>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</si>
  <si>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</si>
  <si>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</si>
  <si>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</si>
  <si>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</si>
  <si>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</si>
  <si>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</si>
  <si>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</si>
  <si>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</si>
  <si>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</si>
  <si>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</si>
  <si>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</si>
  <si>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</si>
  <si>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</si>
  <si>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</si>
  <si>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</si>
  <si>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</si>
  <si>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</si>
  <si>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</si>
  <si>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</si>
  <si>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</si>
  <si>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</si>
  <si>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</si>
  <si>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</si>
  <si>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</si>
  <si>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</si>
  <si>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</si>
  <si>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</si>
  <si>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</si>
  <si>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</si>
  <si>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</si>
  <si>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</si>
  <si>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</si>
  <si>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</si>
  <si>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</si>
  <si>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</si>
  <si>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</si>
  <si>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</si>
  <si>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</si>
  <si>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</si>
  <si>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</si>
  <si>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</si>
  <si>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</si>
  <si>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</si>
  <si>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</si>
  <si>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</si>
  <si>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</si>
  <si>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</si>
  <si>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</si>
  <si>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</si>
  <si>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</si>
  <si>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</si>
  <si>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</si>
  <si>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</si>
  <si>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</si>
  <si>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</si>
  <si>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</si>
  <si>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</si>
  <si>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</si>
  <si>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</si>
  <si>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</si>
  <si>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</si>
  <si>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</si>
  <si>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</si>
  <si>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</si>
  <si>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</si>
  <si>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</si>
  <si>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</si>
  <si>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</si>
  <si>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</si>
  <si>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</si>
  <si>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</si>
  <si>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</si>
  <si>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</si>
  <si>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</si>
  <si>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</si>
  <si>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</si>
  <si>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</si>
  <si>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</si>
  <si>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</si>
  <si>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</si>
  <si>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</si>
  <si>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</si>
  <si>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</si>
  <si>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</si>
  <si>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</si>
  <si>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</si>
  <si>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</si>
  <si>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</si>
  <si>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</si>
  <si>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</si>
  <si>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</si>
  <si>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</si>
  <si>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</si>
  <si>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</si>
  <si>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</si>
  <si>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</si>
  <si>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</si>
  <si>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</si>
  <si>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</si>
  <si>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</si>
  <si>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</si>
  <si>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</si>
  <si>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</si>
  <si>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</si>
  <si>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</si>
  <si>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</si>
  <si>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</si>
  <si>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</si>
  <si>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</si>
  <si>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</si>
  <si>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</si>
  <si>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</si>
  <si>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</si>
  <si>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</si>
  <si>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</si>
  <si>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</si>
  <si>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</si>
  <si>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</si>
  <si>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</si>
  <si>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</si>
  <si>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</si>
  <si>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</si>
  <si>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</si>
  <si>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</si>
  <si>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</si>
  <si>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</si>
  <si>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</si>
  <si>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</si>
  <si>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</si>
  <si>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</si>
  <si>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</si>
  <si>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</si>
  <si>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</si>
  <si>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</si>
  <si>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</si>
  <si>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</si>
  <si>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</si>
  <si>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</si>
  <si>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</si>
  <si>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</si>
  <si>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</si>
  <si>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</si>
  <si>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</si>
  <si>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</si>
  <si>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</si>
  <si>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</si>
  <si>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</si>
  <si>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</si>
  <si>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</si>
  <si>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</si>
  <si>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</si>
  <si>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</si>
  <si>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</si>
  <si>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</si>
  <si>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</si>
  <si>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</si>
  <si>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</si>
  <si>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</si>
  <si>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</si>
  <si>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</si>
  <si>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</si>
  <si>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</si>
  <si>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</si>
  <si>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</si>
  <si>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</si>
  <si>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</si>
  <si>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</si>
  <si>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</si>
  <si>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</si>
  <si>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</si>
  <si>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</si>
  <si>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</si>
  <si>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</si>
  <si>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</si>
  <si>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</si>
  <si>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</si>
  <si>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</si>
  <si>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</si>
  <si>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</si>
  <si>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</si>
  <si>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</si>
  <si>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</si>
  <si>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</si>
  <si>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</si>
  <si>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</si>
  <si>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</si>
  <si>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</si>
  <si>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</si>
  <si>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</si>
  <si>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</si>
  <si>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</si>
  <si>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</si>
  <si>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</si>
  <si>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</si>
  <si>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</si>
  <si>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</si>
  <si>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</si>
  <si>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</si>
  <si>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</si>
  <si>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</si>
  <si>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</si>
  <si>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</si>
  <si>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</si>
  <si>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</si>
  <si>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</si>
  <si>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</si>
  <si>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</si>
  <si>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</si>
  <si>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</si>
  <si>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</si>
  <si>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</si>
  <si>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</si>
  <si>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</si>
  <si>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</si>
  <si>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</si>
  <si>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</si>
  <si>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</si>
  <si>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</si>
  <si>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</si>
  <si>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</si>
  <si>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</si>
  <si>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</si>
  <si>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</si>
  <si>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</si>
  <si>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</si>
  <si>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</si>
  <si>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</si>
  <si>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</si>
  <si>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</si>
  <si>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</si>
  <si>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</si>
  <si>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</si>
  <si>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</si>
  <si>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</si>
  <si>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</si>
  <si>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</si>
  <si>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</si>
  <si>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</si>
  <si>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</si>
  <si>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</si>
  <si>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</si>
  <si>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</si>
  <si>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</si>
  <si>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</si>
  <si>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</si>
  <si>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</si>
  <si>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</si>
  <si>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</si>
  <si>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</si>
  <si>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</si>
  <si>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</si>
  <si>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</si>
  <si>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</si>
  <si>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</si>
  <si>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</si>
  <si>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</si>
  <si>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</si>
  <si>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</si>
  <si>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</si>
  <si>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</si>
  <si>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</si>
  <si>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</si>
  <si>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</si>
  <si>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</si>
  <si>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</si>
  <si>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</si>
  <si>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</si>
  <si>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</si>
  <si>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</si>
  <si>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</si>
  <si>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</si>
  <si>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</si>
  <si>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</si>
  <si>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</si>
  <si>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</si>
  <si>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</si>
  <si>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</si>
  <si>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</si>
  <si>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</si>
  <si>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</si>
  <si>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</si>
  <si>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</si>
  <si>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</si>
  <si>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</si>
  <si>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</si>
  <si>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</si>
  <si>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</si>
  <si>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</si>
  <si>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</si>
  <si>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</si>
  <si>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</si>
  <si>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</si>
  <si>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</si>
  <si>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</si>
  <si>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</si>
  <si>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</si>
  <si>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</si>
  <si>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</si>
  <si>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</si>
  <si>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</si>
  <si>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</si>
  <si>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</si>
  <si>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</si>
  <si>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</si>
  <si>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</si>
  <si>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</si>
  <si>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</si>
  <si>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</si>
  <si>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</si>
  <si>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</si>
  <si>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</si>
  <si>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</si>
  <si>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</si>
  <si>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</si>
  <si>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</si>
  <si>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</si>
  <si>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</si>
  <si>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</si>
  <si>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</si>
  <si>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</si>
  <si>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</si>
  <si>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</si>
  <si>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</si>
  <si>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</si>
  <si>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</si>
  <si>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</si>
  <si>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</si>
  <si>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</si>
  <si>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</si>
  <si>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</si>
  <si>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</si>
  <si>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</si>
  <si>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</si>
  <si>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</si>
  <si>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</si>
  <si>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</si>
  <si>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</si>
  <si>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</si>
  <si>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</si>
  <si>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</si>
  <si>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</si>
  <si>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</si>
  <si>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</si>
  <si>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</si>
  <si>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</si>
  <si>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</si>
  <si>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</si>
  <si>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</si>
  <si>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</si>
  <si>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</si>
  <si>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</si>
  <si>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</si>
  <si>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</si>
  <si>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</si>
  <si>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</si>
  <si>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</si>
  <si>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</si>
  <si>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</si>
  <si>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</si>
  <si>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</si>
  <si>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</si>
  <si>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</si>
  <si>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</si>
  <si>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</si>
  <si>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</si>
  <si>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</si>
  <si>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</si>
  <si>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</si>
  <si>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</si>
  <si>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</si>
  <si>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</si>
  <si>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</si>
  <si>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</si>
  <si>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</si>
  <si>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</si>
  <si>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</si>
  <si>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</si>
  <si>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</si>
  <si>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</si>
  <si>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</si>
  <si>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</si>
  <si>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</si>
  <si>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</si>
  <si>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</si>
  <si>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</si>
  <si>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</si>
  <si>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</si>
  <si>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</si>
  <si>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</si>
  <si>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</si>
  <si>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</si>
  <si>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</si>
  <si>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</si>
  <si>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</si>
  <si>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</si>
  <si>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</si>
  <si>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</si>
  <si>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</si>
  <si>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</si>
  <si>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</si>
  <si>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</si>
  <si>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</si>
  <si>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</si>
  <si>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</si>
  <si>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</si>
  <si>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</si>
  <si>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</si>
  <si>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</si>
  <si>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</si>
  <si>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</si>
  <si>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</si>
  <si>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</si>
  <si>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</si>
  <si>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</si>
  <si>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</si>
  <si>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</si>
  <si>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</si>
  <si>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</si>
  <si>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</si>
  <si>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</si>
  <si>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</si>
  <si>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</si>
  <si>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</si>
  <si>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</si>
  <si>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</si>
  <si>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</si>
  <si>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</si>
  <si>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</si>
  <si>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</si>
  <si>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</si>
  <si>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</si>
  <si>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</si>
  <si>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</si>
  <si>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</si>
  <si>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</si>
  <si>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</si>
  <si>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</si>
  <si>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</si>
  <si>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</si>
  <si>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</si>
  <si>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</si>
  <si>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</si>
  <si>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</si>
  <si>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</si>
  <si>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</si>
  <si>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</si>
  <si>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</si>
  <si>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</si>
  <si>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</si>
  <si>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</si>
  <si>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</si>
  <si>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</si>
  <si>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</si>
  <si>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</si>
  <si>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</si>
  <si>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</si>
  <si>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</si>
  <si>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</si>
  <si>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</si>
  <si>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</si>
  <si>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</si>
  <si>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</si>
  <si>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</si>
  <si>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</si>
  <si>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</si>
  <si>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</si>
  <si>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</si>
  <si>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</si>
  <si>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</si>
  <si>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</si>
  <si>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</si>
  <si>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</si>
  <si>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</si>
  <si>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</si>
  <si>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</si>
  <si>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</si>
  <si>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</si>
  <si>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</si>
  <si>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</si>
  <si>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</si>
  <si>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</si>
  <si>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</si>
  <si>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</si>
  <si>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</si>
  <si>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</si>
  <si>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</si>
  <si>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</si>
  <si>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</si>
  <si>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</si>
  <si>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</si>
  <si>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</si>
  <si>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</si>
  <si>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</si>
  <si>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</si>
  <si>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</si>
  <si>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</si>
  <si>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</si>
  <si>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</si>
  <si>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</si>
  <si>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</si>
  <si>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</si>
  <si>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</si>
  <si>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</si>
  <si>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</si>
  <si>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</si>
  <si>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</si>
  <si>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</si>
  <si>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</si>
  <si>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</si>
  <si>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</si>
  <si>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</si>
  <si>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</si>
  <si>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</si>
  <si>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</si>
  <si>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</si>
  <si>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</si>
  <si>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</si>
  <si>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</si>
  <si>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</si>
  <si>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</si>
  <si>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</si>
  <si>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</si>
  <si>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</si>
  <si>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</si>
  <si>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</si>
  <si>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</si>
  <si>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</si>
  <si>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</si>
  <si>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</si>
  <si>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</si>
  <si>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</si>
  <si>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</si>
  <si>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</si>
  <si>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</si>
  <si>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</si>
  <si>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</si>
  <si>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</si>
  <si>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</si>
  <si>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</si>
  <si>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</si>
  <si>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</si>
  <si>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</si>
  <si>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</si>
  <si>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</si>
  <si>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</si>
  <si>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</si>
  <si>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</si>
  <si>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</si>
  <si>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</si>
  <si>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</si>
  <si>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</si>
  <si>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</si>
  <si>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</si>
  <si>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</si>
  <si>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</si>
  <si>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</si>
  <si>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</si>
  <si>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</si>
  <si>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</si>
  <si>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</si>
  <si>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</si>
  <si>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</si>
  <si>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</si>
  <si>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</si>
  <si>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</si>
  <si>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</si>
  <si>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</si>
  <si>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</si>
  <si>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</si>
  <si>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</si>
  <si>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</si>
  <si>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</si>
  <si>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</si>
  <si>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</si>
  <si>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</si>
  <si>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</si>
  <si>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</si>
  <si>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</si>
  <si>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</si>
  <si>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</si>
  <si>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</si>
  <si>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</si>
  <si>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</si>
  <si>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</si>
  <si>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</si>
  <si>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</si>
  <si>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</si>
  <si>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</si>
  <si>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</si>
  <si>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</si>
  <si>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</si>
  <si>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</si>
  <si>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</si>
  <si>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</si>
  <si>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</si>
  <si>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</si>
  <si>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</si>
  <si>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</si>
  <si>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</si>
  <si>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</si>
  <si>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</si>
  <si>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</si>
  <si>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</si>
  <si>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</si>
  <si>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</si>
  <si>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</si>
  <si>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</si>
  <si>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</si>
  <si>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</si>
  <si>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</si>
  <si>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</si>
  <si>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</si>
  <si>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</si>
  <si>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</si>
  <si>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</si>
  <si>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</si>
  <si>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</si>
  <si>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</si>
  <si>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</si>
  <si>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</si>
  <si>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</si>
  <si>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</si>
  <si>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</si>
  <si>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</si>
  <si>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</si>
  <si>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</si>
  <si>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</si>
  <si>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</si>
  <si>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</si>
  <si>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</si>
  <si>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</si>
  <si>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</si>
  <si>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</si>
  <si>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</si>
  <si>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</si>
  <si>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</si>
  <si>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</si>
  <si>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</si>
  <si>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</si>
  <si>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</si>
  <si>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</si>
  <si>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</si>
  <si>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</si>
  <si>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</si>
  <si>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</si>
  <si>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</si>
  <si>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</si>
  <si>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</si>
  <si>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</si>
  <si>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</si>
  <si>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</si>
  <si>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</si>
  <si>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</si>
  <si>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</si>
  <si>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</si>
  <si>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</si>
  <si>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</si>
  <si>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</si>
  <si>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</si>
  <si>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</si>
  <si>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</si>
  <si>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</si>
  <si>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</si>
  <si>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</si>
  <si>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</si>
  <si>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</si>
  <si>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</si>
  <si>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</si>
  <si>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</si>
  <si>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</si>
  <si>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</si>
  <si>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</si>
  <si>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</si>
  <si>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</si>
  <si>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</si>
  <si>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</si>
  <si>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</si>
  <si>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</si>
  <si>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</si>
  <si>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</si>
  <si>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</si>
  <si>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</si>
  <si>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</si>
  <si>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</si>
  <si>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</si>
  <si>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</si>
  <si>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</si>
  <si>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</si>
  <si>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</si>
  <si>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</si>
  <si>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</si>
  <si>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</si>
  <si>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</si>
  <si>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</si>
  <si>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</si>
  <si>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</si>
  <si>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</si>
  <si>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</si>
  <si>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</si>
  <si>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</si>
  <si>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</si>
  <si>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</si>
  <si>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</si>
  <si>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</si>
  <si>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</si>
  <si>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</si>
  <si>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</si>
  <si>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</si>
  <si>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</si>
  <si>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</si>
  <si>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</si>
  <si>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</si>
  <si>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</si>
  <si>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</si>
  <si>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</si>
  <si>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</si>
  <si>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</si>
  <si>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</si>
  <si>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</si>
  <si>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</si>
  <si>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</si>
  <si>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</si>
  <si>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</si>
  <si>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</si>
  <si>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</si>
  <si>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</si>
  <si>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</si>
  <si>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</si>
  <si>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</si>
  <si>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</si>
  <si>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</si>
  <si>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</si>
  <si>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</si>
  <si>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</si>
  <si>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</si>
  <si>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</si>
  <si>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</si>
  <si>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</si>
  <si>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</si>
  <si>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</si>
  <si>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</si>
  <si>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</si>
  <si>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</si>
  <si>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</si>
  <si>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</si>
  <si>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</si>
  <si>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</si>
  <si>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</si>
  <si>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</si>
  <si>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</si>
  <si>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</si>
  <si>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</si>
  <si>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</si>
  <si>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</si>
  <si>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</si>
  <si>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</si>
  <si>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</si>
  <si>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</si>
  <si>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</si>
  <si>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</si>
  <si>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</si>
  <si>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</si>
  <si>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</si>
  <si>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</si>
  <si>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</si>
  <si>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</si>
  <si>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</si>
  <si>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</si>
  <si>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</si>
  <si>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</si>
  <si>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</si>
  <si>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</si>
  <si>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</si>
  <si>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</si>
  <si>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</si>
  <si>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</si>
  <si>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</si>
  <si>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</si>
  <si>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</si>
  <si>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</si>
  <si>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</si>
  <si>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</si>
  <si>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</si>
  <si>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</si>
  <si>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</si>
  <si>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</si>
  <si>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</si>
  <si>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</si>
  <si>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</si>
  <si>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</si>
  <si>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</si>
  <si>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</si>
  <si>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</si>
  <si>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</si>
  <si>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</si>
  <si>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</si>
  <si>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</si>
  <si>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</si>
  <si>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</si>
  <si>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</si>
  <si>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</si>
  <si>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</si>
  <si>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</si>
  <si>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</si>
  <si>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</si>
  <si>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</si>
  <si>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</si>
  <si>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</si>
  <si>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</si>
  <si>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</si>
  <si>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</si>
  <si>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</si>
  <si>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</si>
  <si>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</si>
  <si>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</si>
  <si>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</si>
  <si>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</si>
  <si>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</si>
  <si>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</si>
  <si>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</si>
  <si>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</si>
  <si>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</si>
  <si>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</si>
  <si>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</si>
  <si>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</si>
  <si>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</si>
  <si>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</si>
  <si>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</si>
  <si>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</si>
  <si>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</si>
  <si>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</si>
  <si>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</si>
  <si>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</si>
  <si>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</si>
  <si>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</si>
  <si>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</si>
  <si>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</si>
  <si>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</si>
  <si>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</si>
  <si>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</si>
  <si>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</si>
  <si>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</si>
  <si>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</si>
  <si>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</si>
  <si>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</si>
  <si>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</si>
  <si>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</si>
  <si>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</si>
  <si>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</si>
  <si>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</si>
  <si>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</si>
  <si>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</si>
  <si>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</si>
  <si>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</si>
  <si>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</si>
  <si>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</si>
  <si>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</si>
  <si>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</si>
  <si>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</si>
  <si>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</si>
  <si>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</si>
  <si>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</si>
  <si>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</si>
  <si>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</si>
  <si>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</si>
  <si>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</si>
  <si>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</si>
  <si>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</si>
  <si>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</si>
  <si>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</si>
  <si>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</si>
  <si>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</si>
  <si>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</si>
  <si>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</si>
  <si>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</si>
  <si>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</si>
  <si>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</si>
  <si>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</si>
  <si>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</si>
  <si>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</si>
  <si>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</si>
  <si>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</si>
  <si>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</si>
  <si>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</si>
  <si>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</si>
  <si>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</si>
  <si>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</si>
  <si>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</si>
  <si>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</si>
  <si>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</si>
  <si>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</si>
  <si>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</si>
  <si>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</si>
  <si>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</si>
  <si>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</si>
  <si>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</si>
  <si>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</si>
  <si>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</si>
  <si>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</si>
  <si>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</si>
  <si>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</si>
  <si>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</si>
  <si>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</si>
  <si>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</si>
  <si>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</si>
  <si>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</si>
  <si>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</si>
  <si>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</si>
  <si>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</si>
  <si>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</si>
  <si>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</si>
  <si>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</si>
  <si>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</si>
  <si>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</si>
  <si>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</si>
  <si>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</si>
  <si>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</si>
  <si>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</si>
  <si>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</si>
  <si>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</si>
  <si>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</si>
  <si>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</si>
  <si>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</si>
  <si>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</si>
  <si>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</si>
  <si>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</si>
  <si>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</si>
  <si>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</si>
  <si>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</si>
  <si>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</si>
  <si>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</si>
  <si>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</si>
  <si>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</si>
  <si>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</si>
  <si>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</si>
  <si>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</si>
  <si>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</si>
  <si>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</si>
  <si>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</si>
  <si>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</si>
  <si>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</si>
  <si>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</si>
  <si>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</si>
  <si>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</si>
  <si>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</si>
  <si>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</si>
  <si>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</si>
  <si>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</si>
  <si>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</si>
  <si>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</si>
  <si>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</si>
  <si>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</si>
  <si>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</si>
  <si>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</si>
  <si>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</si>
  <si>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</si>
  <si>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</si>
  <si>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</si>
  <si>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</si>
  <si>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</si>
  <si>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</si>
  <si>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</si>
  <si>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</si>
  <si>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</si>
  <si>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</si>
  <si>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</si>
  <si>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</si>
  <si>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</si>
  <si>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</si>
  <si>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</si>
  <si>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</si>
  <si>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</si>
  <si>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</si>
  <si>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</si>
  <si>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</si>
  <si>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</si>
  <si>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</si>
  <si>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</si>
  <si>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</si>
  <si>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</si>
  <si>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</si>
  <si>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</si>
  <si>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</si>
  <si>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</si>
  <si>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</si>
  <si>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</si>
  <si>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</si>
  <si>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</si>
  <si>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</si>
  <si>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</si>
  <si>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</si>
  <si>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</si>
  <si>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</si>
  <si>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</si>
  <si>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</si>
  <si>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</si>
  <si>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</si>
  <si>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</si>
  <si>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</si>
  <si>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</si>
  <si>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</si>
  <si>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</si>
  <si>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</si>
  <si>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</si>
  <si>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</si>
  <si>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</si>
  <si>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</si>
  <si>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</si>
  <si>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</si>
  <si>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</si>
  <si>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</si>
  <si>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</si>
  <si>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</si>
  <si>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</si>
  <si>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</si>
  <si>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</si>
  <si>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</si>
  <si>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</si>
  <si>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</si>
  <si>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</si>
  <si>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</si>
  <si>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</si>
  <si>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</si>
  <si>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</si>
  <si>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</si>
  <si>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</si>
  <si>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</si>
  <si>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</si>
  <si>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</si>
  <si>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</si>
  <si>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</si>
  <si>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</si>
  <si>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</si>
  <si>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</si>
  <si>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</si>
  <si>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</si>
  <si>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</si>
  <si>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</si>
  <si>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</si>
  <si>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</si>
  <si>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</si>
  <si>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</si>
  <si>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</si>
  <si>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</si>
  <si>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</si>
  <si>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</si>
  <si>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</si>
  <si>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</si>
  <si>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</si>
  <si>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</si>
  <si>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</si>
  <si>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</si>
  <si>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</si>
  <si>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</si>
  <si>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</si>
  <si>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</si>
  <si>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</si>
  <si>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</si>
  <si>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</si>
  <si>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</si>
  <si>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</si>
  <si>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</si>
  <si>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</si>
  <si>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</si>
  <si>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</si>
  <si>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</si>
  <si>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</si>
  <si>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</si>
  <si>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</si>
  <si>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</si>
  <si>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</si>
  <si>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</si>
  <si>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</si>
  <si>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</si>
  <si>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</si>
  <si>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</si>
  <si>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</si>
  <si>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</si>
  <si>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</si>
  <si>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</si>
  <si>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</si>
  <si>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</si>
  <si>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</si>
  <si>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</si>
  <si>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</si>
  <si>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</si>
  <si>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</si>
  <si>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</si>
  <si>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</si>
  <si>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</si>
  <si>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</si>
  <si>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</si>
  <si>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</si>
  <si>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</si>
  <si>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</si>
  <si>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</si>
  <si>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</si>
  <si>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</si>
  <si>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</si>
  <si>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</si>
  <si>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</si>
  <si>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</si>
  <si>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</si>
  <si>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</si>
  <si>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</si>
  <si>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</si>
  <si>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</si>
  <si>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</si>
  <si>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</si>
  <si>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</si>
  <si>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</si>
  <si>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</si>
  <si>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</si>
  <si>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</si>
  <si>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</si>
  <si>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</si>
  <si>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</si>
  <si>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</si>
  <si>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</si>
  <si>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</si>
  <si>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</si>
  <si>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</si>
  <si>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</si>
  <si>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</si>
  <si>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</si>
  <si>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</si>
  <si>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</si>
  <si>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</si>
  <si>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</si>
  <si>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</si>
  <si>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</si>
  <si>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</si>
  <si>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</si>
  <si>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</si>
  <si>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</si>
  <si>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</si>
  <si>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</si>
  <si>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</si>
  <si>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</si>
  <si>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</si>
  <si>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</si>
  <si>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</si>
  <si>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</si>
  <si>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</si>
  <si>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</si>
  <si>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</si>
  <si>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</si>
  <si>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</si>
  <si>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</si>
  <si>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</si>
  <si>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</si>
  <si>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</si>
  <si>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</si>
  <si>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</si>
  <si>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</si>
  <si>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</si>
  <si>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</si>
  <si>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</si>
  <si>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</si>
  <si>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</si>
  <si>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</si>
  <si>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</si>
  <si>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</si>
  <si>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</si>
  <si>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</si>
  <si>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</si>
  <si>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</si>
  <si>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</si>
  <si>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</si>
  <si>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</si>
  <si>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</si>
  <si>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</si>
  <si>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</si>
  <si>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</si>
  <si>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</si>
  <si>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</si>
  <si>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</si>
  <si>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</si>
  <si>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</si>
  <si>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</si>
  <si>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</si>
  <si>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</si>
  <si>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</si>
  <si>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</si>
  <si>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</si>
  <si>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</si>
  <si>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</si>
  <si>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</si>
  <si>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</si>
  <si>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</si>
  <si>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</si>
  <si>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</si>
  <si>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</si>
  <si>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</si>
  <si>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</si>
  <si>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</si>
  <si>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</si>
  <si>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</si>
  <si>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</si>
  <si>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</si>
  <si>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</si>
  <si>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</si>
  <si>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</si>
  <si>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</si>
  <si>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</si>
  <si>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</si>
  <si>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</si>
  <si>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</si>
  <si>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</si>
  <si>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</si>
  <si>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</si>
  <si>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</si>
  <si>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</si>
  <si>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</si>
  <si>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</si>
  <si>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</si>
  <si>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</si>
  <si>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</si>
  <si>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</si>
  <si>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</si>
  <si>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</si>
  <si>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</si>
  <si>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</si>
  <si>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</si>
  <si>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</si>
  <si>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</si>
  <si>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</si>
  <si>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</si>
  <si>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</si>
  <si>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</si>
  <si>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</si>
  <si>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</si>
  <si>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</si>
  <si>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</si>
  <si>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</si>
  <si>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</si>
  <si>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</si>
  <si>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</si>
  <si>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</si>
  <si>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</si>
  <si>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</si>
  <si>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</si>
  <si>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</si>
  <si>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</si>
  <si>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</si>
  <si>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</si>
  <si>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</si>
  <si>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</si>
  <si>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</si>
  <si>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</si>
  <si>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</si>
  <si>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</si>
  <si>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</si>
  <si>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</si>
  <si>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</si>
  <si>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</si>
  <si>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</si>
  <si>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</si>
  <si>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</si>
  <si>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</si>
  <si>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</si>
  <si>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</si>
  <si>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</si>
  <si>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</si>
  <si>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</si>
  <si>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</si>
  <si>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</si>
  <si>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</si>
  <si>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</si>
  <si>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</si>
  <si>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</si>
  <si>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</si>
  <si>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</si>
  <si>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</si>
  <si>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</si>
  <si>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</si>
  <si>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</si>
  <si>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</si>
  <si>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</si>
  <si>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</si>
  <si>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</si>
  <si>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</si>
  <si>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</si>
  <si>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</si>
  <si>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</si>
  <si>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</si>
  <si>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</si>
  <si>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</si>
  <si>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</si>
  <si>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</si>
  <si>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</si>
  <si>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</si>
  <si>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</si>
  <si>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</si>
  <si>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</si>
  <si>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</si>
  <si>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</si>
  <si>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</si>
  <si>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</si>
  <si>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</si>
  <si>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</si>
  <si>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</si>
  <si>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</si>
  <si>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</si>
  <si>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</si>
  <si>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</si>
  <si>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</si>
  <si>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</si>
  <si>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</si>
  <si>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</si>
  <si>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</si>
  <si>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</si>
  <si>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</si>
  <si>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</si>
  <si>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</si>
  <si>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</si>
  <si>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</si>
  <si>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</si>
  <si>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</si>
  <si>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</si>
  <si>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</si>
  <si>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</si>
  <si>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</si>
  <si>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</si>
  <si>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</si>
  <si>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</si>
  <si>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</si>
  <si>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</si>
  <si>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</si>
  <si>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</si>
  <si>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</si>
  <si>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</si>
  <si>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</si>
  <si>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</si>
  <si>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</si>
  <si>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</si>
  <si>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</si>
  <si>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</si>
  <si>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</si>
  <si>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</si>
  <si>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</si>
  <si>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</si>
  <si>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</si>
  <si>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</si>
  <si>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</si>
  <si>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</si>
  <si>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</si>
  <si>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</si>
  <si>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</si>
  <si>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</si>
  <si>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</si>
  <si>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</si>
  <si>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</si>
  <si>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</si>
  <si>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</si>
  <si>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</si>
  <si>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</si>
  <si>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</si>
  <si>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</si>
  <si>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</si>
  <si>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</si>
  <si>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</si>
  <si>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</si>
  <si>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</si>
  <si>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</si>
  <si>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</si>
  <si>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</si>
  <si>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</si>
  <si>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</si>
  <si>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</si>
  <si>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</si>
  <si>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</si>
  <si>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</si>
  <si>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</si>
  <si>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</si>
  <si>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</si>
  <si>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</si>
  <si>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</si>
  <si>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</si>
  <si>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</si>
  <si>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</si>
  <si>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</si>
  <si>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</si>
  <si>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</si>
  <si>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</si>
  <si>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</si>
  <si>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</si>
  <si>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</si>
  <si>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</si>
  <si>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</si>
  <si>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</si>
  <si>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</si>
  <si>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</si>
  <si>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</si>
  <si>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</si>
  <si>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</si>
  <si>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</si>
  <si>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</si>
  <si>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</si>
  <si>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</si>
  <si>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</si>
  <si>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</si>
  <si>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</si>
  <si>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</si>
  <si>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</si>
  <si>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</si>
  <si>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</si>
  <si>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</si>
  <si>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</si>
  <si>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</si>
  <si>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</si>
  <si>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</si>
  <si>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</si>
  <si>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</si>
  <si>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</si>
  <si>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</si>
  <si>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</si>
  <si>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</si>
  <si>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</si>
  <si>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</si>
  <si>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</si>
  <si>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</si>
  <si>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</si>
  <si>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</si>
  <si>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</si>
  <si>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</si>
  <si>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</si>
  <si>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</si>
  <si>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</si>
  <si>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</si>
  <si>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</si>
  <si>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</si>
  <si>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</si>
  <si>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</si>
  <si>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</si>
  <si>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</si>
  <si>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</si>
  <si>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</si>
  <si>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</si>
  <si>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</si>
  <si>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</si>
  <si>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</si>
  <si>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</si>
  <si>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</si>
  <si>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</si>
  <si>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</si>
  <si>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</si>
  <si>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</si>
  <si>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</si>
  <si>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</si>
  <si>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</si>
  <si>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</si>
  <si>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</si>
  <si>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</si>
  <si>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</si>
  <si>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</si>
  <si>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</si>
  <si>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</si>
  <si>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</si>
  <si>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</si>
  <si>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</si>
  <si>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</si>
  <si>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</si>
  <si>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</si>
  <si>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</si>
  <si>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</si>
  <si>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</si>
  <si>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</si>
  <si>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</si>
  <si>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</si>
  <si>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</si>
  <si>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</si>
  <si>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</si>
  <si>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</si>
  <si>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</si>
  <si>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</si>
  <si>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</si>
  <si>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</si>
  <si>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</si>
  <si>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</si>
  <si>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</si>
  <si>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</si>
  <si>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</si>
  <si>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</si>
  <si>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</si>
  <si>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</si>
  <si>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</si>
  <si>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</si>
  <si>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</si>
  <si>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</si>
  <si>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</si>
  <si>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</si>
  <si>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</si>
  <si>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</si>
  <si>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</si>
  <si>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</si>
  <si>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</si>
  <si>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</si>
  <si>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</si>
  <si>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</si>
  <si>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</si>
  <si>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</si>
  <si>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</si>
  <si>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</si>
  <si>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</si>
  <si>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</si>
  <si>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</si>
  <si>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</si>
  <si>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</si>
  <si>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</si>
  <si>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</si>
  <si>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</si>
  <si>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</si>
  <si>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</si>
  <si>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</si>
  <si>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</si>
  <si>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</si>
  <si>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</si>
  <si>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</si>
  <si>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</si>
  <si>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</si>
  <si>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</si>
  <si>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</si>
  <si>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</si>
  <si>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</si>
  <si>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</si>
  <si>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</si>
  <si>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</si>
  <si>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</si>
  <si>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</si>
  <si>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</si>
  <si>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</si>
  <si>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</si>
  <si>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</si>
  <si>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</si>
  <si>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</si>
  <si>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</si>
  <si>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</si>
  <si>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</si>
  <si>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</si>
  <si>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</si>
  <si>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</si>
  <si>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</si>
  <si>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</si>
  <si>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</si>
  <si>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</si>
  <si>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</si>
  <si>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</si>
  <si>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</si>
  <si>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</si>
  <si>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</si>
  <si>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</si>
  <si>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</si>
  <si>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</si>
  <si>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</si>
  <si>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</si>
  <si>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</si>
  <si>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</si>
  <si>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</si>
  <si>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</si>
  <si>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</si>
  <si>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</si>
  <si>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</si>
  <si>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</si>
  <si>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</si>
  <si>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</si>
  <si>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</si>
  <si>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</si>
  <si>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</si>
  <si>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</si>
  <si>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</si>
  <si>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</si>
  <si>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</si>
  <si>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</si>
  <si>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</si>
  <si>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</si>
  <si>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</si>
  <si>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</si>
  <si>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</si>
  <si>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</si>
  <si>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</si>
  <si>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</si>
  <si>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</si>
  <si>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</si>
  <si>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</si>
  <si>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</si>
  <si>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</si>
  <si>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</si>
  <si>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</si>
  <si>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</si>
  <si>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</si>
  <si>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</si>
  <si>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</si>
  <si>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</si>
  <si>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</si>
  <si>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</si>
  <si>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</si>
  <si>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</si>
  <si>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</si>
  <si>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</si>
  <si>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</si>
  <si>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</si>
  <si>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</si>
  <si>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</si>
  <si>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</si>
  <si>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</si>
  <si>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</si>
  <si>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</si>
  <si>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</si>
  <si>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</si>
  <si>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</si>
  <si>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</si>
  <si>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</si>
  <si>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</si>
  <si>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</si>
  <si>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</si>
  <si>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</si>
  <si>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</si>
  <si>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</si>
  <si>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</si>
  <si>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</si>
  <si>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</si>
  <si>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</si>
  <si>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</si>
  <si>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</si>
  <si>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</si>
  <si>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</si>
  <si>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</si>
  <si>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</si>
  <si>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</si>
  <si>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</si>
  <si>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</si>
  <si>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</si>
  <si>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</si>
  <si>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</si>
  <si>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</si>
  <si>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</si>
  <si>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</si>
  <si>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</si>
  <si>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</si>
  <si>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</si>
  <si>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</si>
  <si>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</si>
  <si>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</si>
  <si>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</si>
  <si>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</si>
  <si>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</si>
  <si>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</si>
  <si>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</si>
  <si>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</si>
  <si>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</si>
  <si>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</si>
  <si>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</si>
  <si>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</si>
  <si>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</si>
  <si>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</si>
  <si>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</si>
  <si>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</si>
  <si>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</si>
  <si>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</si>
  <si>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</si>
  <si>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</si>
  <si>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</si>
  <si>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</si>
  <si>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</si>
  <si>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</si>
  <si>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</si>
  <si>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</si>
  <si>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</si>
  <si>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</si>
  <si>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</si>
  <si>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</si>
  <si>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</si>
  <si>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</si>
  <si>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</si>
  <si>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</si>
  <si>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</si>
  <si>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</si>
  <si>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</si>
  <si>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</si>
  <si>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</si>
  <si>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</si>
  <si>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</si>
  <si>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</si>
  <si>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</si>
  <si>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</si>
  <si>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</si>
  <si>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</si>
  <si>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</si>
  <si>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</si>
  <si>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</si>
  <si>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</si>
  <si>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</si>
  <si>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</si>
  <si>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</si>
  <si>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</si>
  <si>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</si>
  <si>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</si>
  <si>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</si>
  <si>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</si>
  <si>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</si>
  <si>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</si>
  <si>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</si>
  <si>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</si>
  <si>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</si>
  <si>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</si>
  <si>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</si>
  <si>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</si>
  <si>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</si>
  <si>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</si>
  <si>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</si>
  <si>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</si>
  <si>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</si>
  <si>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</si>
  <si>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</si>
  <si>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</si>
  <si>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</si>
  <si>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</si>
  <si>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</si>
  <si>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</si>
  <si>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</si>
  <si>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</si>
  <si>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</si>
  <si>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</si>
  <si>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</si>
  <si>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</si>
  <si>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</si>
  <si>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</si>
  <si>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</si>
  <si>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</si>
  <si>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</si>
  <si>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</si>
  <si>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</si>
  <si>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</si>
  <si>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</si>
  <si>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</si>
  <si>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</si>
  <si>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</si>
  <si>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</si>
  <si>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</si>
  <si>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</si>
  <si>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</si>
  <si>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</si>
  <si>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</si>
  <si>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</si>
  <si>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</si>
  <si>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</si>
  <si>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</si>
  <si>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</si>
  <si>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</si>
  <si>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</si>
  <si>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</si>
  <si>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</si>
  <si>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</si>
  <si>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</si>
  <si>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</si>
  <si>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</si>
  <si>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</si>
  <si>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</si>
  <si>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</si>
  <si>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</si>
  <si>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</si>
  <si>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</si>
  <si>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</si>
  <si>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</si>
  <si>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</si>
  <si>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</si>
  <si>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</si>
  <si>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</si>
  <si>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</si>
  <si>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</si>
  <si>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</si>
  <si>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</si>
  <si>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</si>
  <si>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</si>
  <si>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</si>
  <si>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</si>
  <si>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</si>
  <si>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</si>
  <si>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</si>
  <si>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</si>
  <si>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</si>
  <si>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</si>
  <si>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</si>
  <si>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</si>
  <si>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</si>
  <si>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</si>
  <si>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</si>
  <si>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</si>
  <si>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</si>
  <si>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</si>
  <si>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</si>
  <si>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</si>
  <si>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</si>
  <si>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</si>
  <si>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</si>
  <si>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</si>
  <si>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</si>
  <si>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</si>
  <si>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</si>
  <si>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</si>
  <si>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</si>
  <si>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</si>
  <si>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</si>
  <si>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</si>
  <si>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</si>
  <si>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</si>
  <si>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</si>
  <si>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</si>
  <si>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</si>
  <si>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</si>
  <si>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</si>
  <si>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</si>
  <si>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</si>
  <si>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</si>
  <si>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</si>
  <si>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</si>
  <si>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</si>
  <si>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</si>
  <si>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</si>
  <si>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</si>
  <si>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</si>
  <si>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</si>
  <si>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</si>
  <si>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</si>
  <si>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</si>
  <si>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</si>
  <si>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</si>
  <si>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</si>
  <si>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</si>
  <si>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</si>
  <si>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</si>
  <si>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</si>
  <si>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</si>
  <si>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</si>
  <si>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</si>
  <si>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</si>
  <si>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</si>
  <si>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</si>
  <si>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</si>
  <si>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</si>
  <si>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</si>
  <si>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</si>
  <si>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</si>
  <si>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</si>
  <si>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</si>
  <si>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</si>
  <si>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</si>
  <si>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</si>
  <si>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</si>
  <si>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</si>
  <si>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</si>
  <si>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</si>
  <si>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</si>
  <si>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</si>
  <si>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</si>
  <si>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</si>
  <si>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</si>
  <si>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</si>
  <si>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</si>
  <si>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</si>
  <si>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</si>
  <si>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</si>
  <si>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</si>
  <si>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</si>
  <si>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</si>
  <si>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</si>
  <si>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</si>
  <si>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</si>
  <si>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</si>
  <si>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</si>
  <si>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</si>
  <si>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</si>
  <si>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</si>
  <si>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</si>
  <si>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</si>
  <si>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</si>
  <si>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</si>
  <si>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</si>
  <si>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</si>
  <si>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</si>
  <si>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</si>
  <si>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</si>
  <si>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</si>
  <si>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</si>
  <si>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</si>
  <si>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</si>
  <si>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</si>
  <si>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</si>
  <si>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</si>
  <si>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</si>
  <si>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</si>
  <si>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</si>
  <si>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</si>
  <si>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</si>
  <si>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</si>
  <si>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</si>
  <si>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</si>
  <si>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</si>
  <si>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</si>
  <si>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</si>
  <si>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</si>
  <si>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</si>
  <si>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</si>
  <si>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</si>
  <si>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</si>
  <si>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</si>
  <si>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</si>
  <si>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</si>
  <si>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</si>
  <si>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</si>
  <si>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</si>
  <si>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</si>
  <si>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</si>
  <si>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</si>
  <si>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</si>
  <si>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</si>
  <si>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</si>
  <si>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</si>
  <si>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</si>
  <si>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</si>
  <si>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</si>
  <si>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</si>
  <si>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</si>
  <si>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</si>
  <si>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</si>
  <si>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</si>
  <si>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</si>
  <si>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</si>
  <si>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</si>
  <si>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</si>
  <si>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</si>
  <si>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</si>
  <si>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</si>
  <si>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</si>
  <si>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</si>
  <si>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</si>
  <si>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</si>
  <si>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</si>
  <si>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</si>
  <si>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</si>
  <si>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</si>
  <si>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</si>
  <si>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</si>
  <si>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</si>
  <si>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</si>
  <si>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</si>
  <si>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</si>
  <si>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</si>
  <si>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</si>
  <si>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</si>
  <si>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</si>
  <si>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</si>
  <si>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</si>
  <si>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</si>
  <si>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</si>
  <si>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</si>
  <si>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</si>
  <si>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</si>
  <si>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</si>
  <si>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</si>
  <si>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</si>
  <si>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</si>
  <si>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</si>
  <si>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</si>
  <si>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</si>
  <si>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</si>
  <si>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</si>
  <si>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</si>
  <si>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</si>
  <si>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</si>
  <si>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</si>
  <si>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</si>
  <si>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</si>
  <si>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</si>
  <si>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</si>
  <si>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</si>
  <si>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</si>
  <si>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</si>
  <si>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</si>
  <si>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</si>
  <si>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</si>
  <si>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</si>
  <si>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</si>
  <si>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</si>
  <si>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</si>
  <si>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</si>
  <si>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</si>
  <si>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</si>
  <si>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</si>
  <si>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</si>
  <si>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</si>
  <si>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</si>
  <si>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</si>
  <si>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</si>
  <si>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</si>
  <si>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</si>
  <si>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</si>
  <si>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</si>
  <si>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</si>
  <si>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</si>
  <si>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</si>
  <si>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</si>
  <si>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</si>
  <si>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</si>
  <si>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</si>
  <si>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</si>
  <si>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</si>
  <si>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</si>
  <si>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</si>
  <si>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</si>
  <si>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</si>
  <si>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</si>
  <si>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</si>
  <si>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</si>
  <si>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</si>
  <si>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</si>
  <si>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</si>
  <si>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</si>
  <si>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</si>
  <si>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</si>
  <si>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</si>
  <si>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</si>
  <si>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</si>
  <si>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</si>
  <si>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</si>
  <si>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</si>
  <si>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</si>
  <si>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</si>
  <si>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</si>
  <si>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</si>
  <si>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</si>
  <si>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</si>
  <si>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</si>
  <si>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</si>
  <si>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</si>
  <si>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</si>
  <si>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</si>
  <si>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</si>
  <si>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</si>
  <si>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</si>
  <si>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</si>
  <si>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</si>
  <si>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</si>
  <si>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</si>
  <si>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</si>
  <si>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</si>
  <si>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</si>
  <si>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</si>
  <si>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</si>
  <si>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</si>
  <si>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</si>
  <si>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</si>
  <si>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</si>
  <si>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</si>
  <si>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</si>
  <si>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</si>
  <si>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</si>
  <si>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</si>
  <si>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</si>
  <si>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</si>
  <si>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</si>
  <si>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</si>
  <si>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</si>
  <si>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</si>
  <si>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</si>
  <si>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</si>
  <si>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</si>
  <si>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</si>
  <si>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</si>
  <si>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</si>
  <si>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</si>
  <si>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</si>
  <si>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</si>
  <si>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</si>
  <si>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</si>
  <si>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</si>
  <si>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</si>
  <si>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</si>
  <si>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</si>
  <si>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</si>
  <si>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</si>
  <si>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</si>
  <si>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</si>
  <si>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</si>
  <si>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</si>
  <si>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</si>
  <si>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</si>
  <si>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</si>
  <si>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</si>
  <si>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</si>
  <si>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</si>
  <si>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</si>
  <si>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</si>
  <si>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</si>
  <si>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</si>
  <si>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</si>
  <si>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</si>
  <si>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</si>
  <si>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</si>
  <si>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</si>
  <si>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</si>
  <si>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</si>
  <si>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</si>
  <si>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</si>
  <si>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</si>
  <si>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</si>
  <si>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</si>
  <si>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</si>
  <si>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</si>
  <si>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</si>
  <si>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</si>
  <si>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</si>
  <si>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</si>
  <si>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</si>
  <si>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</si>
  <si>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</si>
  <si>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</si>
  <si>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</si>
  <si>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</si>
  <si>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</si>
  <si>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</si>
  <si>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</si>
  <si>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</si>
  <si>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</si>
  <si>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</si>
  <si>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</si>
  <si>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</si>
  <si>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</si>
  <si>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</si>
  <si>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</si>
  <si>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</si>
  <si>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</si>
  <si>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</si>
  <si>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</si>
  <si>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</si>
  <si>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</si>
  <si>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</si>
  <si>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</si>
  <si>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</si>
  <si>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</si>
  <si>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</si>
  <si>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</si>
  <si>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</si>
  <si>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</si>
  <si>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</si>
  <si>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</si>
  <si>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</si>
  <si>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</si>
  <si>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</si>
  <si>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</si>
  <si>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</si>
  <si>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</si>
  <si>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</si>
  <si>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</si>
  <si>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</si>
  <si>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</si>
  <si>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</si>
  <si>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</si>
  <si>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</si>
  <si>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</si>
  <si>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</si>
  <si>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</si>
  <si>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</si>
  <si>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</si>
  <si>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</si>
  <si>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</si>
  <si>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</si>
  <si>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</si>
  <si>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</si>
  <si>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</si>
  <si>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</si>
  <si>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</si>
  <si>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</si>
  <si>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</si>
  <si>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</si>
  <si>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</si>
  <si>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</si>
  <si>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</si>
  <si>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</si>
  <si>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</si>
  <si>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</si>
  <si>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</si>
  <si>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</si>
  <si>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</si>
  <si>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</si>
  <si>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</si>
  <si>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</si>
  <si>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</si>
  <si>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</si>
  <si>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</si>
  <si>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</si>
  <si>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</si>
  <si>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</si>
  <si>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</si>
  <si>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</si>
  <si>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</si>
  <si>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</si>
  <si>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</si>
  <si>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</si>
  <si>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</si>
  <si>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</si>
  <si>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</si>
  <si>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</si>
  <si>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</si>
  <si>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</si>
  <si>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</si>
  <si>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</si>
  <si>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</si>
  <si>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</si>
  <si>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</si>
  <si>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</si>
  <si>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</si>
  <si>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</si>
  <si>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</si>
  <si>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</si>
  <si>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</si>
  <si>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</si>
  <si>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</si>
  <si>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</si>
  <si>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</si>
  <si>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</si>
  <si>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</si>
  <si>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</si>
  <si>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</si>
  <si>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</si>
  <si>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</si>
  <si>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</si>
  <si>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</si>
  <si>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</si>
  <si>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</si>
  <si>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</si>
  <si>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</si>
  <si>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</si>
  <si>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</si>
  <si>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</si>
  <si>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</si>
  <si>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</si>
  <si>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</si>
  <si>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</si>
  <si>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</si>
  <si>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</si>
  <si>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</si>
  <si>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</si>
  <si>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</si>
  <si>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</si>
  <si>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</si>
  <si>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</si>
  <si>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</si>
  <si>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</si>
  <si>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</si>
  <si>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</si>
  <si>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</si>
  <si>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</si>
  <si>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</si>
  <si>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</si>
  <si>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</si>
  <si>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</si>
  <si>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</si>
  <si>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</si>
  <si>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</si>
  <si>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</si>
  <si>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</si>
  <si>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</si>
  <si>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</si>
  <si>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</si>
  <si>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</si>
  <si>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</si>
  <si>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</si>
  <si>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</si>
  <si>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</si>
  <si>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</si>
  <si>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</si>
  <si>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</si>
  <si>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</si>
  <si>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</si>
  <si>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</si>
  <si>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</si>
  <si>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</si>
  <si>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</si>
  <si>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</si>
  <si>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</si>
  <si>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</si>
  <si>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</si>
  <si>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</si>
  <si>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</si>
  <si>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</si>
  <si>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</si>
  <si>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</si>
  <si>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</si>
  <si>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</si>
  <si>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</si>
  <si>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</si>
  <si>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</si>
  <si>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</si>
  <si>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</si>
  <si>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</si>
  <si>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</si>
  <si>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</si>
  <si>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</si>
  <si>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</si>
  <si>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</si>
  <si>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</si>
  <si>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</si>
  <si>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</si>
  <si>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</si>
  <si>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</si>
  <si>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</si>
  <si>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</si>
  <si>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</si>
  <si>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</si>
  <si>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</si>
  <si>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</si>
  <si>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</si>
  <si>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</si>
  <si>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</si>
  <si>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</si>
  <si>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</si>
  <si>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</si>
  <si>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</si>
  <si>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</si>
  <si>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</si>
  <si>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</si>
  <si>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</si>
  <si>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</si>
  <si>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</si>
  <si>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</si>
  <si>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</si>
  <si>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</si>
  <si>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</si>
  <si>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</si>
  <si>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</si>
  <si>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</si>
  <si>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</si>
  <si>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</si>
  <si>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</si>
  <si>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</si>
  <si>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</si>
  <si>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</si>
  <si>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</si>
  <si>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</si>
  <si>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</si>
  <si>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</si>
  <si>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</si>
  <si>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</si>
  <si>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</si>
  <si>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</si>
  <si>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</si>
  <si>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</si>
  <si>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</si>
  <si>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</si>
  <si>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</si>
  <si>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</si>
  <si>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</si>
  <si>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</si>
  <si>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</si>
  <si>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</si>
  <si>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</si>
  <si>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</si>
  <si>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</si>
  <si>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</si>
  <si>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</si>
  <si>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</si>
  <si>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</si>
  <si>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</si>
  <si>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</si>
  <si>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</si>
  <si>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</si>
  <si>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</si>
  <si>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</si>
  <si>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</si>
  <si>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</si>
  <si>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</si>
  <si>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</si>
  <si>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</si>
  <si>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</si>
  <si>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</si>
  <si>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</si>
  <si>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</si>
  <si>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</si>
  <si>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</si>
  <si>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</si>
  <si>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</si>
  <si>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</si>
  <si>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</si>
  <si>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</si>
  <si>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</si>
  <si>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</si>
  <si>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</si>
  <si>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</si>
  <si>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</si>
  <si>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</si>
  <si>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</si>
  <si>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</si>
  <si>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</si>
  <si>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</si>
  <si>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</si>
  <si>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</si>
  <si>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</si>
  <si>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</si>
  <si>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</si>
  <si>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</si>
  <si>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</si>
  <si>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</si>
  <si>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</si>
  <si>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</si>
  <si>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</si>
  <si>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</si>
  <si>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</si>
  <si>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</si>
  <si>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</si>
  <si>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</si>
  <si>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</si>
  <si>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</si>
  <si>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</si>
  <si>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</si>
  <si>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</si>
  <si>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</si>
  <si>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</si>
  <si>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</si>
  <si>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</si>
  <si>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</si>
  <si>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</si>
  <si>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</si>
  <si>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</si>
  <si>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</si>
  <si>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</si>
  <si>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</si>
  <si>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</si>
  <si>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</si>
  <si>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</si>
  <si>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</si>
  <si>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</si>
  <si>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</si>
  <si>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</si>
  <si>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</si>
  <si>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</si>
  <si>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</si>
  <si>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</si>
  <si>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</si>
  <si>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</si>
  <si>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</si>
  <si>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</si>
  <si>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</si>
  <si>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</si>
  <si>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</si>
  <si>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</si>
  <si>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</si>
  <si>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</si>
  <si>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</si>
  <si>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</si>
  <si>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</si>
  <si>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</si>
  <si>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</si>
  <si>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</si>
  <si>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</si>
  <si>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</si>
  <si>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</si>
  <si>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</si>
  <si>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</si>
  <si>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</si>
  <si>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</si>
  <si>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</si>
  <si>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</si>
  <si>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</si>
  <si>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</si>
  <si>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</si>
  <si>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</si>
  <si>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</si>
  <si>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</si>
  <si>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</si>
  <si>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</si>
  <si>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</si>
  <si>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</si>
  <si>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</si>
  <si>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</si>
  <si>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</si>
  <si>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</si>
  <si>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</si>
  <si>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</si>
  <si>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</si>
  <si>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</si>
  <si>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</si>
  <si>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</si>
  <si>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</si>
  <si>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</si>
  <si>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</si>
  <si>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</si>
  <si>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</si>
  <si>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</si>
  <si>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</si>
  <si>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</si>
  <si>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</si>
  <si>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</si>
  <si>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</si>
  <si>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</si>
  <si>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</si>
  <si>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</si>
  <si>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</si>
  <si>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</si>
  <si>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</si>
  <si>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</si>
  <si>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</si>
  <si>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</si>
  <si>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</si>
  <si>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</si>
  <si>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</si>
  <si>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</si>
  <si>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</si>
  <si>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</si>
  <si>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</si>
  <si>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</si>
  <si>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</si>
  <si>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</si>
  <si>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</si>
  <si>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</si>
  <si>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</si>
  <si>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</si>
  <si>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</si>
  <si>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</si>
  <si>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</si>
  <si>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</si>
  <si>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</si>
  <si>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</si>
  <si>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</si>
  <si>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</si>
  <si>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</si>
  <si>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</si>
  <si>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</si>
  <si>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</si>
  <si>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</si>
  <si>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</si>
  <si>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</si>
  <si>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</si>
  <si>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</si>
  <si>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</si>
  <si>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</si>
  <si>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</si>
  <si>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</si>
  <si>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</si>
  <si>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</si>
  <si>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</si>
  <si>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</si>
  <si>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</si>
  <si>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</si>
  <si>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</si>
  <si>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</si>
  <si>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</si>
  <si>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</si>
  <si>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</si>
  <si>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</si>
  <si>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</si>
  <si>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</si>
  <si>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</si>
  <si>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</si>
  <si>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</si>
  <si>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</si>
  <si>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</si>
  <si>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</si>
  <si>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</si>
  <si>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</si>
  <si>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</si>
  <si>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</si>
  <si>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</si>
  <si>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</si>
  <si>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</si>
  <si>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</si>
  <si>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</si>
  <si>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</si>
  <si>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</si>
  <si>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</si>
  <si>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</si>
  <si>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</si>
  <si>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</si>
  <si>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</si>
  <si>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</si>
  <si>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</si>
  <si>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</si>
  <si>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</si>
  <si>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</si>
  <si>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</si>
  <si>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</si>
  <si>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</si>
  <si>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</si>
  <si>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</si>
  <si>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</si>
  <si>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</si>
  <si>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</si>
  <si>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</si>
  <si>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</si>
  <si>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</si>
  <si>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</si>
  <si>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</si>
  <si>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</si>
  <si>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</si>
  <si>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</si>
  <si>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</si>
  <si>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</si>
  <si>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</si>
  <si>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</si>
  <si>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</si>
  <si>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</si>
  <si>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</si>
  <si>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</si>
  <si>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</si>
  <si>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</si>
  <si>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</si>
  <si>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</si>
  <si>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</si>
  <si>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</si>
  <si>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</si>
  <si>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</si>
  <si>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</si>
  <si>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</si>
  <si>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</si>
  <si>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</si>
  <si>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</si>
  <si>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</si>
  <si>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</si>
  <si>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</si>
  <si>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</si>
  <si>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</si>
  <si>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</si>
  <si>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</si>
  <si>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</si>
  <si>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</si>
  <si>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</si>
  <si>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</si>
  <si>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</si>
  <si>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</si>
  <si>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</si>
  <si>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</si>
  <si>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</si>
  <si>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</si>
  <si>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</si>
  <si>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</si>
  <si>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</si>
  <si>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</si>
  <si>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</si>
  <si>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</si>
  <si>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</si>
  <si>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</si>
  <si>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</si>
  <si>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</si>
  <si>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</si>
  <si>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</si>
  <si>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</si>
  <si>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</si>
  <si>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</si>
  <si>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</si>
  <si>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</si>
  <si>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</si>
  <si>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</si>
  <si>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</si>
  <si>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</si>
  <si>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</si>
  <si>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</si>
  <si>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</si>
  <si>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</si>
  <si>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</si>
  <si>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</si>
  <si>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</si>
  <si>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</si>
  <si>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</si>
  <si>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</si>
  <si>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</si>
  <si>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</si>
  <si>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</si>
  <si>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</si>
  <si>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</si>
  <si>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</si>
  <si>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</si>
  <si>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</si>
  <si>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</si>
  <si>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</si>
  <si>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</si>
  <si>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</si>
  <si>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</si>
  <si>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</si>
  <si>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</si>
  <si>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</si>
  <si>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</si>
  <si>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</si>
  <si>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</si>
  <si>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</si>
  <si>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</si>
  <si>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</si>
  <si>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</si>
  <si>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</si>
  <si>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</si>
  <si>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</si>
  <si>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</si>
  <si>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</si>
  <si>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</si>
  <si>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</si>
  <si>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</si>
  <si>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</si>
  <si>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</si>
  <si>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</si>
  <si>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</si>
  <si>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</si>
  <si>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</si>
  <si>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</si>
  <si>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</si>
  <si>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</si>
  <si>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</si>
  <si>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</si>
  <si>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</si>
  <si>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</si>
  <si>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</si>
  <si>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</si>
  <si>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</si>
  <si>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</si>
  <si>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</si>
  <si>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</si>
  <si>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</si>
  <si>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</si>
  <si>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</si>
  <si>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</si>
  <si>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</si>
  <si>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</si>
  <si>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</si>
  <si>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</si>
  <si>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</si>
  <si>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</si>
  <si>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</si>
  <si>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</si>
  <si>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</si>
  <si>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</si>
  <si>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</si>
  <si>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</si>
  <si>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</si>
  <si>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</si>
  <si>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</si>
  <si>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</si>
  <si>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</si>
  <si>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</si>
  <si>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</si>
  <si>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</si>
  <si>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</si>
  <si>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</si>
  <si>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</si>
  <si>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</si>
  <si>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</si>
  <si>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</si>
  <si>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</si>
  <si>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</si>
  <si>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</si>
  <si>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</si>
  <si>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</si>
  <si>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</si>
  <si>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</si>
  <si>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</si>
  <si>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</si>
  <si>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</si>
  <si>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</si>
  <si>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</si>
  <si>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</si>
  <si>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</si>
  <si>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</si>
  <si>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</si>
  <si>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</si>
  <si>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</si>
  <si>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</si>
  <si>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</si>
  <si>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</si>
  <si>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</si>
  <si>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</si>
  <si>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</si>
  <si>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</si>
  <si>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</si>
  <si>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</si>
  <si>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</si>
  <si>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</si>
  <si>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</si>
  <si>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</si>
  <si>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</si>
  <si>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</si>
  <si>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</si>
  <si>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</si>
  <si>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</si>
  <si>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</si>
  <si>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</si>
  <si>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</si>
  <si>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</si>
  <si>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</si>
  <si>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</si>
  <si>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</si>
  <si>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</si>
  <si>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</si>
  <si>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</si>
  <si>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</si>
  <si>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</si>
  <si>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</si>
  <si>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</si>
  <si>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</si>
  <si>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</si>
  <si>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</si>
  <si>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</si>
  <si>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</si>
  <si>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</si>
  <si>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</si>
  <si>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</si>
  <si>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</si>
  <si>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</si>
  <si>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</si>
  <si>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</si>
  <si>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</si>
  <si>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</si>
  <si>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</si>
  <si>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</si>
  <si>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</si>
  <si>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</si>
  <si>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</si>
  <si>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</si>
  <si>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</si>
  <si>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</si>
  <si>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</si>
  <si>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</si>
  <si>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</si>
  <si>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</si>
  <si>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</si>
  <si>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</si>
  <si>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</si>
  <si>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</si>
  <si>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</si>
  <si>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</si>
  <si>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</si>
  <si>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</si>
  <si>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</si>
  <si>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</si>
  <si>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</si>
  <si>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</si>
  <si>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</si>
  <si>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</si>
  <si>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</si>
  <si>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</si>
  <si>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</si>
  <si>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</si>
  <si>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</si>
  <si>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</si>
  <si>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</si>
  <si>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</si>
  <si>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</si>
  <si>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</si>
  <si>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</si>
  <si>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</si>
  <si>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</si>
  <si>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</si>
  <si>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</si>
  <si>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</si>
  <si>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</si>
  <si>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</si>
  <si>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</si>
  <si>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</si>
  <si>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</si>
  <si>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</si>
  <si>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</si>
  <si>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</si>
  <si>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</si>
  <si>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</si>
  <si>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</si>
  <si>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</si>
  <si>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</si>
  <si>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</si>
  <si>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</si>
  <si>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</si>
  <si>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</si>
  <si>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</si>
  <si>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</si>
  <si>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</si>
  <si>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</si>
  <si>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</si>
  <si>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</si>
  <si>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</si>
  <si>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</si>
  <si>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</si>
  <si>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</si>
  <si>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</si>
  <si>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</si>
  <si>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</si>
  <si>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</si>
  <si>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</si>
  <si>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</si>
  <si>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</si>
  <si>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</si>
  <si>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</si>
  <si>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</si>
  <si>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</si>
  <si>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</si>
  <si>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</si>
  <si>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</si>
  <si>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</si>
  <si>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</si>
  <si>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</si>
  <si>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</si>
  <si>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</si>
  <si>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</si>
  <si>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</si>
  <si>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</si>
  <si>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</si>
  <si>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</si>
  <si>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</si>
  <si>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</si>
  <si>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</si>
  <si>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</si>
  <si>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</si>
  <si>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</si>
  <si>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</si>
  <si>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</si>
  <si>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</si>
  <si>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</si>
  <si>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</si>
  <si>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</si>
  <si>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</si>
  <si>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</si>
  <si>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</si>
  <si>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</si>
  <si>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</si>
  <si>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</si>
  <si>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</si>
  <si>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</si>
  <si>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</si>
  <si>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</si>
  <si>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</si>
  <si>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</si>
  <si>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</si>
  <si>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</si>
  <si>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</si>
  <si>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</si>
  <si>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</si>
  <si>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</si>
  <si>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</si>
  <si>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</si>
  <si>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</si>
  <si>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</si>
  <si>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</si>
  <si>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</si>
  <si>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</si>
  <si>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</si>
  <si>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</si>
  <si>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</si>
  <si>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</si>
  <si>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</si>
  <si>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</si>
  <si>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</si>
  <si>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</si>
  <si>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</si>
  <si>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</si>
  <si>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</si>
  <si>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</si>
  <si>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</si>
  <si>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</si>
  <si>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</si>
  <si>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</si>
  <si>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</si>
  <si>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</si>
  <si>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</si>
  <si>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</si>
  <si>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</si>
  <si>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</si>
  <si>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</si>
  <si>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</si>
  <si>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</si>
  <si>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</si>
  <si>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</si>
  <si>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</si>
  <si>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</si>
  <si>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</si>
  <si>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</si>
  <si>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</si>
  <si>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</si>
  <si>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</si>
  <si>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</si>
  <si>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</si>
  <si>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</si>
  <si>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</si>
  <si>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</si>
  <si>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</si>
  <si>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</si>
  <si>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</si>
  <si>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</si>
  <si>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</si>
  <si>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</si>
  <si>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</si>
  <si>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</si>
  <si>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</si>
  <si>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</si>
  <si>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</si>
  <si>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</si>
  <si>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</si>
  <si>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</si>
  <si>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</si>
  <si>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</si>
  <si>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</si>
  <si>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</si>
  <si>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</si>
  <si>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</si>
  <si>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</si>
  <si>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</si>
  <si>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</si>
  <si>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</si>
  <si>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</si>
  <si>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</si>
  <si>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</si>
  <si>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</si>
  <si>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</si>
  <si>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</si>
  <si>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</si>
  <si>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</si>
  <si>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</si>
  <si>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</si>
  <si>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</si>
  <si>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</si>
  <si>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</si>
  <si>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</si>
  <si>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</si>
  <si>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</si>
  <si>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</si>
  <si>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</si>
  <si>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</si>
  <si>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</si>
  <si>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</si>
  <si>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</si>
  <si>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</si>
  <si>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</si>
  <si>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</si>
  <si>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</si>
  <si>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</si>
  <si>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</si>
  <si>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</si>
  <si>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</si>
  <si>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</si>
  <si>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</si>
  <si>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</si>
  <si>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</si>
  <si>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</si>
  <si>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</si>
  <si>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</si>
  <si>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</si>
  <si>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</si>
  <si>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</si>
  <si>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</si>
  <si>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</si>
  <si>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</si>
  <si>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</si>
  <si>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</si>
  <si>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</si>
  <si>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</si>
  <si>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</si>
  <si>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</si>
  <si>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</si>
  <si>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</si>
  <si>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</si>
  <si>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</si>
  <si>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</si>
  <si>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</si>
  <si>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</si>
  <si>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</si>
  <si>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</si>
  <si>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</si>
  <si>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</si>
  <si>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</si>
  <si>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</si>
  <si>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</si>
  <si>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</si>
  <si>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</si>
  <si>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</si>
  <si>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</si>
  <si>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</si>
  <si>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</si>
  <si>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</si>
  <si>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</si>
  <si>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</si>
  <si>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</si>
  <si>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</si>
  <si>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</si>
  <si>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</si>
  <si>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</si>
  <si>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</si>
  <si>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</si>
  <si>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</si>
  <si>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</si>
  <si>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</si>
  <si>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</si>
  <si>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</si>
  <si>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</si>
  <si>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</si>
  <si>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</si>
  <si>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</si>
  <si>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</si>
  <si>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</si>
  <si>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</si>
  <si>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</si>
  <si>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</si>
  <si>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</si>
  <si>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</si>
  <si>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</si>
  <si>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</si>
  <si>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</si>
  <si>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</si>
  <si>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</si>
  <si>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</si>
  <si>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</si>
  <si>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</si>
  <si>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</si>
  <si>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</si>
  <si>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</si>
  <si>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</si>
  <si>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</si>
  <si>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</si>
  <si>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</si>
  <si>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</si>
  <si>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</si>
  <si>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</si>
  <si>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</si>
  <si>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</si>
  <si>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</si>
  <si>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</si>
  <si>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</si>
  <si>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</si>
  <si>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</si>
  <si>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</si>
  <si>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</si>
  <si>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</si>
  <si>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</si>
  <si>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</si>
  <si>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</si>
  <si>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</si>
  <si>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</si>
  <si>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</si>
  <si>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</si>
  <si>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</si>
  <si>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</si>
  <si>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</si>
  <si>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</si>
  <si>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</si>
  <si>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</si>
  <si>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</si>
  <si>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</si>
  <si>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</si>
  <si>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</si>
  <si>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</si>
  <si>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</si>
  <si>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</si>
  <si>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</si>
  <si>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</si>
  <si>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</si>
  <si>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</si>
  <si>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</si>
  <si>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</si>
  <si>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</si>
  <si>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</si>
  <si>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</si>
  <si>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</si>
  <si>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</si>
  <si>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</si>
  <si>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</si>
  <si>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</si>
  <si>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</si>
  <si>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</si>
  <si>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</si>
  <si>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</si>
  <si>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</si>
  <si>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</si>
  <si>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</si>
  <si>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</si>
  <si>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</si>
  <si>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</si>
  <si>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</si>
  <si>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</si>
  <si>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</si>
  <si>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</si>
  <si>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</si>
  <si>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</si>
  <si>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</si>
  <si>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</si>
  <si>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</si>
  <si>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</si>
  <si>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</si>
  <si>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</si>
  <si>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</si>
  <si>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</si>
  <si>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</si>
  <si>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</si>
  <si>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</si>
  <si>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</si>
  <si>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</si>
  <si>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</si>
  <si>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</si>
  <si>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</si>
  <si>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</si>
  <si>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</si>
  <si>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</si>
  <si>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</si>
  <si>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</si>
  <si>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</si>
  <si>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</si>
  <si>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</si>
  <si>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</si>
  <si>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</si>
  <si>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</si>
  <si>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</si>
  <si>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</si>
  <si>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</si>
  <si>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</si>
  <si>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</si>
  <si>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</si>
  <si>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</si>
  <si>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</si>
  <si>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</si>
  <si>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</si>
  <si>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</si>
  <si>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</si>
  <si>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</si>
  <si>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</si>
  <si>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</si>
  <si>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</si>
  <si>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</si>
  <si>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</si>
  <si>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</si>
  <si>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</si>
  <si>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</si>
  <si>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</si>
  <si>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</si>
  <si>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</si>
  <si>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</si>
  <si>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</si>
  <si>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</si>
  <si>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</si>
  <si>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</si>
  <si>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</si>
  <si>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</si>
  <si>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</si>
  <si>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</si>
  <si>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</si>
  <si>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</si>
  <si>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</si>
  <si>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</si>
  <si>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</si>
  <si>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</si>
  <si>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</si>
  <si>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</si>
  <si>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</si>
  <si>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</si>
  <si>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</si>
  <si>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</si>
  <si>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</si>
  <si>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</si>
  <si>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</si>
  <si>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</si>
  <si>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</si>
  <si>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</si>
  <si>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</si>
  <si>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</si>
  <si>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</si>
  <si>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</si>
  <si>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</si>
  <si>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</si>
  <si>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</si>
  <si>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</si>
  <si>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</si>
  <si>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</si>
  <si>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</si>
  <si>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</si>
  <si>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</si>
  <si>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</si>
  <si>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</si>
  <si>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</si>
  <si>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</si>
  <si>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</si>
  <si>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</si>
  <si>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</si>
  <si>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</si>
  <si>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</si>
  <si>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</si>
  <si>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</si>
  <si>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</si>
  <si>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</si>
  <si>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</si>
  <si>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</si>
  <si>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</si>
  <si>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</si>
  <si>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</si>
  <si>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</si>
  <si>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</si>
  <si>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</si>
  <si>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</si>
  <si>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</si>
  <si>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</si>
  <si>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</si>
  <si>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</si>
  <si>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</si>
  <si>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</si>
  <si>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</si>
  <si>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</si>
  <si>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</si>
  <si>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</si>
  <si>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</si>
  <si>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</si>
  <si>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</si>
  <si>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</si>
  <si>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</si>
  <si>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</si>
  <si>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</si>
  <si>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</si>
  <si>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</si>
  <si>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</si>
  <si>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</si>
  <si>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</si>
  <si>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</si>
  <si>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</si>
  <si>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</si>
  <si>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</si>
  <si>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</si>
  <si>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</si>
  <si>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</si>
  <si>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</si>
  <si>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</si>
  <si>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</si>
  <si>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</si>
  <si>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</si>
  <si>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</si>
  <si>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</si>
  <si>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</si>
  <si>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</si>
  <si>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</si>
  <si>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</si>
  <si>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</si>
  <si>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</si>
  <si>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</si>
  <si>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</si>
  <si>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</si>
  <si>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</si>
  <si>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</si>
  <si>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</si>
  <si>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</si>
  <si>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</si>
  <si>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</si>
  <si>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</si>
  <si>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</si>
  <si>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</si>
  <si>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</si>
  <si>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</si>
  <si>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</si>
  <si>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</si>
  <si>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</si>
  <si>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</si>
  <si>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</si>
  <si>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</si>
  <si>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</si>
  <si>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</si>
  <si>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</si>
  <si>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</si>
  <si>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</si>
  <si>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</si>
  <si>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</si>
  <si>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</si>
  <si>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</si>
  <si>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</si>
  <si>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</si>
  <si>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</si>
  <si>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</si>
  <si>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</si>
  <si>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</si>
  <si>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</si>
  <si>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</si>
  <si>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</si>
  <si>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</si>
  <si>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</si>
  <si>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</si>
  <si>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</si>
  <si>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</si>
  <si>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</si>
  <si>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</si>
  <si>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</si>
  <si>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</si>
  <si>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</si>
  <si>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</si>
  <si>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</si>
  <si>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</si>
  <si>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</si>
  <si>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</si>
  <si>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</si>
  <si>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</si>
  <si>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</si>
  <si>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</si>
  <si>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</si>
  <si>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</si>
  <si>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</si>
  <si>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</si>
  <si>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</si>
  <si>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</si>
  <si>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</si>
  <si>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</si>
  <si>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</si>
  <si>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</si>
  <si>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</si>
  <si>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</si>
  <si>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</si>
  <si>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</si>
  <si>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</si>
  <si>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</si>
  <si>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</si>
  <si>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</si>
  <si>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</si>
  <si>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</si>
  <si>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</si>
  <si>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</si>
  <si>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</si>
  <si>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</si>
  <si>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</si>
  <si>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</si>
  <si>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</si>
  <si>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</si>
  <si>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</si>
  <si>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</si>
  <si>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</si>
  <si>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</si>
  <si>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</si>
  <si>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</si>
  <si>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</si>
  <si>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</si>
  <si>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</si>
  <si>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</si>
  <si>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</si>
  <si>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</si>
  <si>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</si>
  <si>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</si>
  <si>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</si>
  <si>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</si>
  <si>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</si>
  <si>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</si>
  <si>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</si>
  <si>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</si>
  <si>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</si>
  <si>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</si>
  <si>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</si>
  <si>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</si>
  <si>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</si>
  <si>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</si>
  <si>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</si>
  <si>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</si>
  <si>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</si>
  <si>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</si>
  <si>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</si>
  <si>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</si>
  <si>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</si>
  <si>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</si>
  <si>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</si>
  <si>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</si>
  <si>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</si>
  <si>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</si>
  <si>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</si>
  <si>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</si>
  <si>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</si>
  <si>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</si>
  <si>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</si>
  <si>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</si>
  <si>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</si>
  <si>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</si>
  <si>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</si>
  <si>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</si>
  <si>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</si>
  <si>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</si>
  <si>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</si>
  <si>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</si>
  <si>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</si>
  <si>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</si>
  <si>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</si>
  <si>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</si>
  <si>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</si>
  <si>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</si>
  <si>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</si>
  <si>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</si>
  <si>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</si>
  <si>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</si>
  <si>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</si>
  <si>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</si>
  <si>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</si>
  <si>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</si>
  <si>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</si>
  <si>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</si>
  <si>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</si>
  <si>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</si>
  <si>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</si>
  <si>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</si>
  <si>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</si>
  <si>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</si>
  <si>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</si>
  <si>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</si>
  <si>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</si>
  <si>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</si>
  <si>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</si>
  <si>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</si>
  <si>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</si>
  <si>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</si>
  <si>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</si>
  <si>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</si>
  <si>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</si>
  <si>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</si>
  <si>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</si>
  <si>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</si>
  <si>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</si>
  <si>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</si>
  <si>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</si>
  <si>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</si>
  <si>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</si>
  <si>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</si>
  <si>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</si>
  <si>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</si>
  <si>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</si>
  <si>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</si>
  <si>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</si>
  <si>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</si>
  <si>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</si>
  <si>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</si>
  <si>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</si>
  <si>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</si>
  <si>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</si>
  <si>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</si>
  <si>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</si>
  <si>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</si>
  <si>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</si>
  <si>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</si>
  <si>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</si>
  <si>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</si>
  <si>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</si>
  <si>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</si>
  <si>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</si>
  <si>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</si>
  <si>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</si>
  <si>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</si>
  <si>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</si>
  <si>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</si>
  <si>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</si>
  <si>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</si>
  <si>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</si>
  <si>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</si>
  <si>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</si>
  <si>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</si>
  <si>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</si>
  <si>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</si>
  <si>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</si>
  <si>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</si>
  <si>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</si>
  <si>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</si>
  <si>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</si>
  <si>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</si>
  <si>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</si>
  <si>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</si>
  <si>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</si>
  <si>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</si>
  <si>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</si>
  <si>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</si>
  <si>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</si>
  <si>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</si>
  <si>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</si>
  <si>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</si>
  <si>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</si>
  <si>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</si>
  <si>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</si>
  <si>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</si>
  <si>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</si>
  <si>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</si>
  <si>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</si>
  <si>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</si>
  <si>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</si>
  <si>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</si>
  <si>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</si>
  <si>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</si>
  <si>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</si>
  <si>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</si>
  <si>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</si>
  <si>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</si>
  <si>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</si>
  <si>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</si>
  <si>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</si>
  <si>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</si>
  <si>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</si>
  <si>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</si>
  <si>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</si>
  <si>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</si>
  <si>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</si>
  <si>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</si>
  <si>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</si>
  <si>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</si>
  <si>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</si>
  <si>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</si>
  <si>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</si>
  <si>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</si>
  <si>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</si>
  <si>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</si>
  <si>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</si>
  <si>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</si>
  <si>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</si>
  <si>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</si>
  <si>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</si>
  <si>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</si>
  <si>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</si>
  <si>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</si>
  <si>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</si>
  <si>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</si>
  <si>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</si>
  <si>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</si>
  <si>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</si>
  <si>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</si>
  <si>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</si>
  <si>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</si>
  <si>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</si>
  <si>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</si>
  <si>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</si>
  <si>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</si>
  <si>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</si>
  <si>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</si>
  <si>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</si>
  <si>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</si>
  <si>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</si>
  <si>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</si>
  <si>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</si>
  <si>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</si>
  <si>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</si>
  <si>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</si>
  <si>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</si>
  <si>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</si>
  <si>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</si>
  <si>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</si>
  <si>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</si>
  <si>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</si>
  <si>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</si>
  <si>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</si>
  <si>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</si>
  <si>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</si>
  <si>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</si>
  <si>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</si>
  <si>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</si>
  <si>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</si>
  <si>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</si>
  <si>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</si>
  <si>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</si>
  <si>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</si>
  <si>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</si>
  <si>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</si>
  <si>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</si>
  <si>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</si>
  <si>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</si>
  <si>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</si>
  <si>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</si>
  <si>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</si>
  <si>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</si>
  <si>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</si>
  <si>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</si>
  <si>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</si>
  <si>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</si>
  <si>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</si>
  <si>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</si>
  <si>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</si>
  <si>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</si>
  <si>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</si>
  <si>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</si>
  <si>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</si>
  <si>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</si>
  <si>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</si>
  <si>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</si>
  <si>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</si>
  <si>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</si>
  <si>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</si>
  <si>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</si>
  <si>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</si>
  <si>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</si>
  <si>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</si>
  <si>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</si>
  <si>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</si>
  <si>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</si>
  <si>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</si>
  <si>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</si>
  <si>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</si>
  <si>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</si>
  <si>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</si>
  <si>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</si>
  <si>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</si>
  <si>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</si>
  <si>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</si>
  <si>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</si>
  <si>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</si>
  <si>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</si>
  <si>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</si>
  <si>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</si>
  <si>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</si>
  <si>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</si>
  <si>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</si>
  <si>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</si>
  <si>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</si>
  <si>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</si>
  <si>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</si>
  <si>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</si>
  <si>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</si>
  <si>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</si>
  <si>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</si>
  <si>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</si>
  <si>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</si>
  <si>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</si>
  <si>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</si>
  <si>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</si>
  <si>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</si>
  <si>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</si>
  <si>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</si>
  <si>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</si>
  <si>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</si>
  <si>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</si>
  <si>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</si>
  <si>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</si>
  <si>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</si>
  <si>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</si>
  <si>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</si>
  <si>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</si>
  <si>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</si>
  <si>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</si>
  <si>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</si>
  <si>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</si>
  <si>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</si>
  <si>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</si>
  <si>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</si>
  <si>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</si>
  <si>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</si>
  <si>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</si>
  <si>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</si>
  <si>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</si>
  <si>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</si>
  <si>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</si>
  <si>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</si>
  <si>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</si>
  <si>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</si>
  <si>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</si>
  <si>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</si>
  <si>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</si>
  <si>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</si>
  <si>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</si>
  <si>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</si>
  <si>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</si>
  <si>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</si>
  <si>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</si>
  <si>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</si>
  <si>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</si>
  <si>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</si>
  <si>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</si>
  <si>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</si>
  <si>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</si>
  <si>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</si>
  <si>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</si>
  <si>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</si>
  <si>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</si>
  <si>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</si>
  <si>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</si>
  <si>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</si>
  <si>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</si>
  <si>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</si>
  <si>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</si>
  <si>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</si>
  <si>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</si>
  <si>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</si>
  <si>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</si>
  <si>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</si>
  <si>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</si>
  <si>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</si>
  <si>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</si>
  <si>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</si>
  <si>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</si>
  <si>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</si>
  <si>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</si>
  <si>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</si>
  <si>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</si>
  <si>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</si>
  <si>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</si>
  <si>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</si>
  <si>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</si>
  <si>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</si>
  <si>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</si>
  <si>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</si>
  <si>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</si>
  <si>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</si>
  <si>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</si>
  <si>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</si>
  <si>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</si>
  <si>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</si>
  <si>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</si>
  <si>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</si>
  <si>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</si>
  <si>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</si>
  <si>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</si>
  <si>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</si>
  <si>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</si>
  <si>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</si>
  <si>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</si>
  <si>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</si>
  <si>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</si>
  <si>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</si>
  <si>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</si>
  <si>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</si>
  <si>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</si>
  <si>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</si>
  <si>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</si>
  <si>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</si>
  <si>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</si>
  <si>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</si>
  <si>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</si>
  <si>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</si>
  <si>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</si>
  <si>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</si>
  <si>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</si>
  <si>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</si>
  <si>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</si>
  <si>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</si>
  <si>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</si>
  <si>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</si>
  <si>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</si>
  <si>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</si>
  <si>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</si>
  <si>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</si>
  <si>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</si>
  <si>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</si>
  <si>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</si>
  <si>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</si>
  <si>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</si>
  <si>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</si>
  <si>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</si>
  <si>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</si>
  <si>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</si>
  <si>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</si>
  <si>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</si>
  <si>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</si>
  <si>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</si>
  <si>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</si>
  <si>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</si>
  <si>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</si>
  <si>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</si>
  <si>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</si>
  <si>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</si>
  <si>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</si>
  <si>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</si>
  <si>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</si>
  <si>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</si>
  <si>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</si>
  <si>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</si>
  <si>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</si>
  <si>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</si>
  <si>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</si>
  <si>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</si>
  <si>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</si>
  <si>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</si>
  <si>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</si>
  <si>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</si>
  <si>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</si>
  <si>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</si>
  <si>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</si>
  <si>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</si>
  <si>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</si>
  <si>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</si>
  <si>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</si>
  <si>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</si>
  <si>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</si>
  <si>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</si>
  <si>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</si>
  <si>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</si>
  <si>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</si>
  <si>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</si>
  <si>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</si>
  <si>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</si>
  <si>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</si>
  <si>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</si>
  <si>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</si>
  <si>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</si>
  <si>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</si>
  <si>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</si>
  <si>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</si>
  <si>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</si>
  <si>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</si>
  <si>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</si>
  <si>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</si>
  <si>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</si>
  <si>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</si>
  <si>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</si>
  <si>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</si>
  <si>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</si>
  <si>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</si>
  <si>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</si>
  <si>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</si>
  <si>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</si>
  <si>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</si>
  <si>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</si>
  <si>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</si>
  <si>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</si>
  <si>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</si>
  <si>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</si>
  <si>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</si>
  <si>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</si>
  <si>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</si>
  <si>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</si>
  <si>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</si>
  <si>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</si>
  <si>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</si>
  <si>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</si>
  <si>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</si>
  <si>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</si>
  <si>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</si>
  <si>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</si>
  <si>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</si>
  <si>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</si>
  <si>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</si>
  <si>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</si>
  <si>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</si>
  <si>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</si>
  <si>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</si>
  <si>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</si>
  <si>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</si>
  <si>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</si>
  <si>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</si>
  <si>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</si>
  <si>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</si>
  <si>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</si>
  <si>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</si>
  <si>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</si>
  <si>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</si>
  <si>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</si>
  <si>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</si>
  <si>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</si>
  <si>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</si>
  <si>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</si>
  <si>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</si>
  <si>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</si>
  <si>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</si>
  <si>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</si>
  <si>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</si>
  <si>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</si>
  <si>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</si>
  <si>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</si>
  <si>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</si>
  <si>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</si>
  <si>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</si>
  <si>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</si>
  <si>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</si>
  <si>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</si>
  <si>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</si>
  <si>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</si>
  <si>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</si>
  <si>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</si>
  <si>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</si>
  <si>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</si>
  <si>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</si>
  <si>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</si>
  <si>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</si>
  <si>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</si>
  <si>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</si>
  <si>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</si>
  <si>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</si>
  <si>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</si>
  <si>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</si>
  <si>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</si>
  <si>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</si>
  <si>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</si>
  <si>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</si>
  <si>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</si>
  <si>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</si>
  <si>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</si>
  <si>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</si>
  <si>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</si>
  <si>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</si>
  <si>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</si>
  <si>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</si>
  <si>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</si>
  <si>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</si>
  <si>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</si>
  <si>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</si>
  <si>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</si>
  <si>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</si>
  <si>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</si>
  <si>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</si>
  <si>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</si>
  <si>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</si>
  <si>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</si>
  <si>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</si>
  <si>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</si>
  <si>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</si>
  <si>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</si>
  <si>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</si>
  <si>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</si>
  <si>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</si>
  <si>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</si>
  <si>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</si>
  <si>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</si>
  <si>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</si>
  <si>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</si>
  <si>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</si>
  <si>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</si>
  <si>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</si>
  <si>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</si>
  <si>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</si>
  <si>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</si>
  <si>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</si>
  <si>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</si>
  <si>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</si>
  <si>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</si>
  <si>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</si>
  <si>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</si>
  <si>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</si>
  <si>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</si>
  <si>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</si>
  <si>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</si>
  <si>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</si>
  <si>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</si>
  <si>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</si>
  <si>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</si>
  <si>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</si>
  <si>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</si>
  <si>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</si>
  <si>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</si>
  <si>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</si>
  <si>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</si>
  <si>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</si>
  <si>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</si>
  <si>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</si>
  <si>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</si>
  <si>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</si>
  <si>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</si>
  <si>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</si>
  <si>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</si>
  <si>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</si>
  <si>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</si>
  <si>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</si>
  <si>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</si>
  <si>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</si>
  <si>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</si>
  <si>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</si>
  <si>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</si>
  <si>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</si>
  <si>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</si>
  <si>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</si>
  <si>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</si>
  <si>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</si>
  <si>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</si>
  <si>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</si>
  <si>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</si>
  <si>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</si>
  <si>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</si>
  <si>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</si>
  <si>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</si>
  <si>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</si>
  <si>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</si>
  <si>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</si>
  <si>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</si>
  <si>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</si>
  <si>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</si>
  <si>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</si>
  <si>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</si>
  <si>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</si>
  <si>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</si>
  <si>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</si>
  <si>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</si>
  <si>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</si>
  <si>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</si>
  <si>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</si>
  <si>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</si>
  <si>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</si>
  <si>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</si>
  <si>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</si>
  <si>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</si>
  <si>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</si>
  <si>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</si>
  <si>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</si>
  <si>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</si>
  <si>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</si>
  <si>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</si>
  <si>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</si>
  <si>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</si>
  <si>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</si>
  <si>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</si>
  <si>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</si>
  <si>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</si>
  <si>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</si>
  <si>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</si>
  <si>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</si>
  <si>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</si>
  <si>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</si>
  <si>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</si>
  <si>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</si>
  <si>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</si>
  <si>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</si>
  <si>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</si>
  <si>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</si>
  <si>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</si>
  <si>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</si>
  <si>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</si>
  <si>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</si>
  <si>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</si>
  <si>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</si>
  <si>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</si>
  <si>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</si>
  <si>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</si>
  <si>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</si>
  <si>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</si>
  <si>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</si>
  <si>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</si>
  <si>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</si>
  <si>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</si>
  <si>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</si>
  <si>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</si>
  <si>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</si>
  <si>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</si>
  <si>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</si>
  <si>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</si>
  <si>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</si>
  <si>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</si>
  <si>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</si>
  <si>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</si>
  <si>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</si>
  <si>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</si>
  <si>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</si>
  <si>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</si>
  <si>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</si>
  <si>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</si>
  <si>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</si>
  <si>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</si>
  <si>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</si>
  <si>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</si>
  <si>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</si>
  <si>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</si>
  <si>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</si>
  <si>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</si>
  <si>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</si>
  <si>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</si>
  <si>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</si>
  <si>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</si>
  <si>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</si>
  <si>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</si>
  <si>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</si>
  <si>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</si>
  <si>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</si>
  <si>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</si>
  <si>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</si>
  <si>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</si>
  <si>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</si>
  <si>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</si>
  <si>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</si>
  <si>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</si>
  <si>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</si>
  <si>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</si>
  <si>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</si>
  <si>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</si>
  <si>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</si>
  <si>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</si>
  <si>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</si>
  <si>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</si>
  <si>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</si>
  <si>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</si>
  <si>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</si>
  <si>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</si>
  <si>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</si>
  <si>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</si>
  <si>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</si>
  <si>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</si>
  <si>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</si>
  <si>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</si>
  <si>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</si>
  <si>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</si>
  <si>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</si>
  <si>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</si>
  <si>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</si>
  <si>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</si>
  <si>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</si>
  <si>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</si>
  <si>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</si>
  <si>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</si>
  <si>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</si>
  <si>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</si>
  <si>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</si>
  <si>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</si>
  <si>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</si>
  <si>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</si>
  <si>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</si>
  <si>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</si>
  <si>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</si>
  <si>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</si>
  <si>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</si>
  <si>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</si>
  <si>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</si>
  <si>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</si>
  <si>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</si>
  <si>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</si>
  <si>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</si>
  <si>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</si>
  <si>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</si>
  <si>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</si>
  <si>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</si>
  <si>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</si>
  <si>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</si>
  <si>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</si>
  <si>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</si>
  <si>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</si>
  <si>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</si>
  <si>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</si>
  <si>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</si>
  <si>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</si>
  <si>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</si>
  <si>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</si>
  <si>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</si>
  <si>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</si>
  <si>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</si>
  <si>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</si>
  <si>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</si>
  <si>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</si>
  <si>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</si>
  <si>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</si>
  <si>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</si>
  <si>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</si>
  <si>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</si>
  <si>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</si>
  <si>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</si>
  <si>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</si>
  <si>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</si>
  <si>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</si>
  <si>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</si>
  <si>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</si>
  <si>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</si>
  <si>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</si>
  <si>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</si>
  <si>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</si>
  <si>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</si>
  <si>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</si>
  <si>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</si>
  <si>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</si>
  <si>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</si>
  <si>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</si>
  <si>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</si>
  <si>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</si>
  <si>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</si>
  <si>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</si>
  <si>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</si>
  <si>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</si>
  <si>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</si>
  <si>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</si>
  <si>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</si>
  <si>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</si>
  <si>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</si>
  <si>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</si>
  <si>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</si>
  <si>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</si>
  <si>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</si>
  <si>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</si>
  <si>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</si>
  <si>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</si>
  <si>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</si>
  <si>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</si>
  <si>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</si>
  <si>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</si>
  <si>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</si>
  <si>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</si>
  <si>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</si>
  <si>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</si>
  <si>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</si>
  <si>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</si>
  <si>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</si>
  <si>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</si>
  <si>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</si>
  <si>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</si>
  <si>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</si>
  <si>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</si>
  <si>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</si>
  <si>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</si>
  <si>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</si>
  <si>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</si>
  <si>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</si>
  <si>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</si>
  <si>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</si>
  <si>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</si>
  <si>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</si>
  <si>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</si>
  <si>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</si>
  <si>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</si>
  <si>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</si>
  <si>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</si>
  <si>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</si>
  <si>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</si>
  <si>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</si>
  <si>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</si>
  <si>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</si>
  <si>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</si>
  <si>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</si>
  <si>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</si>
  <si>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</si>
  <si>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</si>
  <si>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</si>
  <si>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</si>
  <si>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</si>
  <si>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</si>
  <si>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</si>
  <si>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</si>
  <si>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</si>
  <si>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</si>
  <si>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</si>
  <si>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</si>
  <si>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</si>
  <si>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</si>
  <si>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</si>
  <si>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</si>
  <si>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</si>
  <si>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</si>
  <si>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</si>
  <si>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</si>
  <si>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</si>
  <si>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</si>
  <si>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</si>
  <si>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</si>
  <si>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</si>
  <si>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</si>
  <si>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</si>
  <si>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</si>
  <si>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</si>
  <si>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</si>
  <si>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</si>
  <si>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</si>
  <si>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</si>
  <si>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</si>
  <si>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</si>
  <si>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</si>
  <si>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</si>
  <si>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</si>
  <si>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</si>
  <si>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</si>
  <si>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</si>
  <si>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</si>
  <si>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</si>
  <si>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</si>
  <si>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</si>
  <si>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</si>
  <si>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</si>
  <si>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</si>
  <si>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</si>
  <si>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</si>
  <si>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</si>
  <si>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</si>
  <si>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</si>
  <si>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</si>
  <si>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</si>
  <si>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</si>
  <si>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</si>
  <si>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</si>
  <si>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</si>
  <si>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</si>
  <si>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</si>
  <si>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</si>
  <si>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</si>
  <si>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</si>
  <si>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</si>
  <si>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</si>
  <si>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</si>
  <si>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</si>
  <si>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</si>
  <si>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</si>
  <si>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</si>
  <si>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</si>
  <si>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</si>
  <si>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</si>
  <si>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</si>
  <si>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</si>
  <si>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</si>
  <si>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</si>
  <si>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</si>
  <si>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</si>
  <si>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</si>
  <si>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</si>
  <si>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</si>
  <si>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</si>
  <si>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</si>
  <si>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</si>
  <si>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</si>
  <si>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</si>
  <si>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</si>
  <si>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</si>
  <si>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</si>
  <si>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</si>
  <si>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</si>
  <si>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</si>
  <si>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</si>
  <si>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</si>
  <si>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</si>
  <si>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</si>
  <si>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</si>
  <si>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</si>
  <si>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</si>
  <si>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</si>
  <si>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</si>
  <si>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</si>
  <si>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</si>
  <si>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</si>
  <si>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</si>
  <si>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</si>
  <si>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</si>
  <si>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</si>
  <si>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</si>
  <si>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</si>
  <si>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</si>
  <si>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</si>
  <si>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</si>
  <si>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</si>
  <si>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</si>
  <si>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</si>
  <si>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</si>
  <si>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</si>
  <si>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</si>
  <si>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</si>
  <si>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</si>
  <si>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</si>
  <si>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</si>
  <si>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</si>
  <si>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</si>
  <si>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</si>
  <si>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</si>
  <si>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</si>
  <si>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</si>
  <si>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</si>
  <si>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</si>
  <si>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</si>
  <si>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</si>
  <si>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</si>
  <si>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</si>
  <si>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</si>
  <si>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</si>
  <si>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</si>
  <si>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</si>
  <si>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</si>
  <si>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</si>
  <si>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</si>
  <si>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</si>
  <si>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</si>
  <si>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</si>
  <si>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</si>
  <si>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</si>
  <si>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</si>
  <si>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</si>
  <si>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</si>
  <si>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</si>
  <si>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</si>
  <si>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</si>
  <si>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</si>
  <si>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</si>
  <si>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</si>
  <si>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</si>
  <si>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</si>
  <si>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</si>
  <si>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</si>
  <si>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</si>
  <si>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</si>
  <si>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</si>
  <si>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</si>
  <si>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</si>
  <si>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</si>
  <si>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</si>
  <si>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</si>
  <si>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</si>
  <si>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</si>
  <si>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</si>
  <si>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</si>
  <si>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</si>
  <si>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</si>
  <si>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</si>
  <si>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</si>
  <si>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</si>
  <si>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</si>
  <si>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</si>
  <si>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</si>
  <si>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</si>
  <si>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</si>
  <si>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</si>
  <si>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</si>
  <si>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</si>
  <si>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</si>
  <si>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</si>
  <si>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</si>
  <si>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</si>
  <si>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</si>
  <si>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</si>
  <si>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</si>
  <si>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</si>
  <si>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</si>
  <si>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</si>
  <si>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</si>
  <si>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</si>
  <si>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</si>
  <si>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</si>
  <si>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</si>
  <si>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</si>
  <si>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</si>
  <si>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</si>
  <si>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</si>
  <si>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</si>
  <si>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</si>
  <si>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</si>
  <si>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</si>
  <si>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</si>
  <si>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</si>
  <si>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</si>
  <si>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</si>
  <si>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</si>
  <si>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</si>
  <si>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</si>
  <si>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</si>
  <si>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</si>
  <si>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</si>
  <si>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</si>
  <si>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</si>
  <si>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</si>
  <si>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</si>
  <si>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</si>
  <si>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</si>
  <si>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</si>
  <si>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</si>
  <si>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</si>
  <si>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</si>
  <si>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</si>
  <si>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</si>
  <si>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</si>
  <si>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</si>
  <si>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</si>
  <si>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</si>
  <si>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</si>
  <si>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</si>
  <si>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</si>
  <si>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</si>
  <si>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</si>
  <si>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</si>
  <si>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</si>
  <si>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</si>
  <si>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</si>
  <si>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</si>
  <si>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</si>
  <si>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</si>
  <si>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</si>
  <si>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</si>
  <si>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</si>
  <si>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</si>
  <si>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</si>
  <si>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</si>
  <si>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</si>
  <si>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</si>
  <si>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</si>
  <si>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</si>
  <si>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</si>
  <si>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</si>
  <si>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</si>
  <si>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</si>
  <si>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</si>
  <si>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</si>
  <si>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</si>
  <si>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</si>
  <si>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</si>
  <si>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</si>
  <si>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</si>
  <si>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</si>
  <si>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</si>
  <si>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</si>
  <si>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</si>
  <si>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</si>
  <si>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</si>
  <si>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</si>
  <si>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</si>
  <si>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</si>
  <si>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</si>
  <si>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</si>
  <si>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</si>
  <si>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</si>
  <si>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</si>
  <si>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</si>
  <si>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</si>
  <si>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</si>
  <si>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</si>
  <si>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</si>
  <si>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</si>
  <si>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</si>
  <si>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</si>
  <si>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</si>
  <si>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</si>
  <si>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</si>
  <si>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</si>
  <si>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</si>
  <si>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</si>
  <si>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</si>
  <si>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</si>
  <si>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</si>
  <si>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</si>
  <si>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</si>
  <si>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</si>
  <si>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</si>
  <si>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</si>
  <si>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</si>
  <si>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</si>
  <si>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</si>
  <si>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</si>
  <si>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</si>
  <si>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</si>
  <si>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</si>
  <si>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</si>
  <si>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</si>
  <si>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</si>
  <si>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</si>
  <si>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</si>
  <si>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</si>
  <si>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</si>
  <si>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</si>
  <si>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</si>
  <si>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</si>
  <si>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</si>
  <si>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</si>
  <si>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</si>
  <si>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</si>
  <si>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</si>
  <si>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</si>
  <si>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</si>
  <si>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</si>
  <si>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</si>
  <si>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</si>
  <si>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</si>
  <si>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</si>
  <si>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</si>
  <si>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</si>
  <si>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</si>
  <si>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</si>
  <si>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</si>
  <si>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</si>
  <si>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</si>
  <si>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</si>
  <si>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</si>
  <si>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</si>
  <si>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</si>
  <si>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</si>
  <si>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</si>
  <si>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</si>
  <si>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</si>
  <si>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</si>
  <si>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</si>
  <si>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</si>
  <si>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</si>
  <si>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</si>
  <si>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</si>
  <si>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</si>
  <si>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</si>
  <si>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</si>
  <si>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</si>
  <si>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</si>
  <si>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</si>
  <si>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</si>
  <si>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</si>
  <si>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</si>
  <si>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</si>
  <si>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</si>
  <si>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</si>
  <si>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</si>
  <si>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</si>
  <si>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</si>
  <si>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</si>
  <si>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</si>
  <si>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</si>
  <si>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</si>
  <si>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</si>
  <si>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</si>
  <si>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</si>
  <si>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</si>
  <si>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</si>
  <si>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</si>
  <si>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</si>
  <si>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</si>
  <si>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</si>
  <si>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</si>
  <si>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</si>
  <si>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</si>
  <si>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</si>
  <si>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</si>
  <si>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</si>
  <si>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</si>
  <si>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</si>
  <si>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</si>
  <si>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</si>
  <si>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</si>
  <si>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</si>
  <si>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</si>
  <si>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</si>
  <si>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</si>
  <si>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</si>
  <si>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</si>
  <si>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</si>
  <si>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</si>
  <si>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</si>
  <si>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</si>
  <si>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</si>
  <si>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</si>
  <si>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</si>
  <si>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</si>
  <si>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</si>
  <si>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</si>
  <si>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</si>
  <si>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</si>
  <si>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</si>
  <si>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</si>
  <si>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</si>
  <si>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</si>
  <si>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</si>
  <si>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</si>
  <si>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</si>
  <si>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</si>
  <si>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</si>
  <si>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</si>
  <si>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</si>
  <si>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</si>
  <si>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</si>
  <si>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</si>
  <si>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</si>
  <si>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</si>
  <si>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</si>
  <si>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</si>
  <si>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</si>
  <si>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</si>
  <si>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</si>
  <si>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</si>
  <si>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</si>
  <si>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</si>
  <si>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</si>
  <si>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</si>
  <si>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</si>
  <si>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</si>
  <si>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</si>
  <si>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</si>
  <si>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</si>
  <si>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</si>
  <si>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</si>
  <si>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</si>
  <si>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</si>
  <si>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</si>
  <si>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</si>
  <si>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</si>
  <si>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</si>
  <si>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</si>
  <si>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</si>
  <si>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</si>
  <si>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</si>
  <si>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</si>
  <si>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</si>
  <si>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</si>
  <si>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</si>
  <si>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</si>
  <si>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</si>
  <si>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</si>
  <si>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</si>
  <si>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</si>
  <si>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</si>
  <si>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</si>
  <si>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</si>
  <si>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</si>
  <si>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</si>
  <si>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</si>
  <si>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</si>
  <si>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</si>
  <si>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</si>
  <si>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</si>
  <si>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</si>
  <si>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</si>
  <si>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</si>
  <si>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</si>
  <si>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</si>
  <si>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</si>
  <si>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</si>
  <si>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</si>
  <si>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</si>
  <si>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</si>
  <si>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</si>
  <si>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</si>
  <si>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</si>
  <si>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</si>
  <si>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</si>
  <si>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</si>
  <si>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</si>
  <si>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</si>
  <si>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</si>
  <si>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</si>
  <si>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</si>
  <si>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</si>
  <si>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</si>
  <si>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</si>
  <si>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</si>
  <si>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</si>
  <si>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</si>
  <si>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</si>
  <si>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</si>
  <si>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</si>
  <si>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</si>
  <si>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</si>
  <si>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</si>
  <si>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</si>
  <si>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</si>
  <si>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</si>
  <si>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</si>
  <si>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</si>
  <si>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</si>
  <si>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</si>
  <si>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</si>
  <si>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</si>
  <si>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</si>
  <si>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</si>
  <si>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</si>
  <si>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</si>
  <si>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</si>
  <si>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</si>
  <si>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</si>
  <si>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</si>
  <si>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</si>
  <si>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</si>
  <si>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</si>
  <si>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</si>
  <si>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</si>
  <si>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</si>
  <si>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</si>
  <si>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</si>
  <si>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</si>
  <si>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</si>
  <si>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</si>
  <si>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</si>
  <si>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</si>
  <si>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</si>
  <si>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</si>
  <si>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</si>
  <si>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</si>
  <si>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</si>
  <si>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</si>
  <si>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</si>
  <si>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</si>
  <si>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</si>
  <si>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</si>
  <si>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</si>
  <si>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</si>
  <si>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</si>
  <si>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</si>
  <si>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</si>
  <si>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</si>
  <si>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</si>
  <si>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</si>
  <si>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</si>
  <si>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</si>
  <si>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</si>
  <si>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</si>
  <si>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</si>
  <si>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</si>
  <si>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</si>
  <si>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</si>
  <si>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</si>
  <si>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</si>
  <si>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</si>
  <si>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</si>
  <si>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</si>
  <si>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</si>
  <si>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</si>
  <si>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</si>
  <si>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</si>
  <si>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</si>
  <si>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</si>
  <si>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</si>
  <si>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</si>
  <si>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</si>
  <si>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</si>
  <si>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</si>
  <si>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</si>
  <si>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</si>
  <si>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</si>
  <si>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</si>
  <si>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</si>
  <si>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</si>
  <si>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</si>
  <si>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</si>
  <si>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</si>
  <si>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</si>
  <si>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</si>
  <si>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</si>
  <si>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</si>
  <si>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</si>
  <si>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</si>
  <si>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</si>
  <si>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</si>
  <si>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</si>
  <si>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</si>
  <si>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</si>
  <si>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</si>
  <si>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</si>
  <si>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</si>
  <si>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</si>
  <si>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</si>
  <si>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</si>
  <si>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</si>
  <si>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</si>
  <si>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</si>
  <si>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</si>
  <si>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</si>
  <si>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</si>
  <si>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</si>
  <si>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</si>
  <si>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</si>
  <si>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</si>
  <si>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</si>
  <si>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</si>
  <si>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</si>
  <si>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</si>
  <si>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</si>
  <si>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</si>
  <si>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</si>
  <si>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</si>
  <si>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</si>
  <si>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</si>
  <si>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</si>
  <si>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</si>
  <si>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</si>
  <si>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</si>
  <si>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</si>
  <si>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</si>
  <si>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</si>
  <si>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</si>
  <si>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</si>
  <si>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</si>
  <si>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</si>
  <si>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</si>
  <si>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</si>
  <si>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</si>
  <si>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</si>
  <si>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</si>
  <si>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</si>
  <si>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</si>
  <si>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</si>
  <si>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</si>
  <si>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</si>
  <si>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</si>
  <si>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</si>
  <si>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</si>
  <si>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</si>
  <si>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</si>
  <si>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</si>
  <si>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</si>
  <si>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</si>
  <si>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</si>
  <si>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</si>
  <si>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</si>
  <si>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</si>
  <si>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</si>
  <si>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</si>
  <si>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</si>
  <si>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</si>
  <si>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</si>
  <si>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</si>
  <si>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</si>
  <si>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</si>
  <si>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</si>
  <si>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</si>
  <si>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</si>
  <si>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</si>
  <si>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</si>
  <si>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</si>
  <si>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</si>
  <si>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</si>
  <si>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</si>
  <si>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</si>
  <si>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</si>
  <si>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</si>
  <si>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</si>
  <si>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</si>
  <si>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</si>
  <si>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</si>
  <si>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</si>
  <si>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</si>
  <si>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</si>
  <si>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</si>
  <si>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</si>
  <si>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</si>
  <si>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</si>
  <si>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</si>
  <si>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</si>
  <si>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</si>
  <si>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</si>
  <si>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</si>
  <si>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</si>
  <si>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</si>
  <si>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</si>
  <si>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</si>
  <si>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</si>
  <si>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</si>
  <si>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</si>
  <si>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</si>
  <si>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</si>
  <si>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</si>
  <si>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</si>
  <si>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</si>
  <si>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</si>
  <si>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</si>
  <si>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</si>
  <si>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</si>
  <si>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</si>
  <si>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</si>
  <si>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</si>
  <si>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</si>
  <si>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</si>
  <si>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</si>
  <si>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</si>
  <si>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</si>
  <si>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</si>
  <si>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</si>
  <si>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</si>
  <si>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</si>
  <si>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</si>
  <si>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</si>
  <si>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</si>
  <si>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</si>
  <si>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</si>
  <si>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</si>
  <si>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</si>
  <si>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</si>
  <si>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</si>
  <si>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</si>
  <si>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</si>
  <si>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</si>
  <si>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</si>
  <si>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</si>
  <si>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</si>
  <si>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</si>
  <si>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</si>
  <si>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</si>
  <si>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</si>
  <si>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</si>
  <si>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</si>
  <si>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</si>
  <si>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</si>
  <si>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</si>
  <si>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</si>
  <si>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</si>
  <si>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</si>
  <si>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</si>
  <si>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</si>
  <si>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</si>
  <si>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</si>
  <si>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</si>
  <si>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</si>
  <si>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</si>
  <si>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</si>
  <si>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</si>
  <si>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</si>
  <si>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</si>
  <si>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</si>
  <si>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</si>
  <si>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</si>
  <si>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</si>
  <si>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</si>
  <si>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</si>
  <si>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</si>
  <si>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</si>
  <si>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</si>
  <si>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</si>
  <si>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</si>
  <si>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</si>
  <si>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</si>
  <si>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</si>
  <si>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</si>
  <si>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</si>
  <si>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</si>
  <si>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</si>
  <si>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</si>
  <si>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</si>
  <si>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</si>
  <si>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</si>
  <si>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</si>
  <si>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</si>
  <si>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</si>
  <si>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</si>
  <si>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</si>
  <si>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</si>
  <si>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</si>
  <si>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</si>
  <si>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</si>
  <si>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</si>
  <si>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</si>
  <si>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</si>
  <si>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</si>
  <si>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</si>
  <si>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</si>
  <si>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</si>
  <si>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</si>
  <si>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</si>
  <si>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</si>
  <si>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</si>
  <si>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</si>
  <si>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</si>
  <si>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</si>
  <si>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</si>
  <si>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</si>
  <si>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</si>
  <si>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</si>
  <si>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</si>
  <si>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</si>
  <si>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</si>
  <si>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</si>
  <si>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</si>
  <si>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</si>
  <si>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</si>
  <si>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</si>
  <si>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</si>
  <si>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</si>
  <si>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</si>
  <si>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</si>
  <si>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</si>
  <si>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</si>
  <si>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</si>
  <si>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</si>
  <si>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</si>
  <si>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</si>
  <si>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</si>
  <si>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</si>
  <si>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</si>
  <si>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</si>
  <si>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</si>
  <si>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</si>
  <si>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</si>
  <si>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</si>
  <si>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</si>
  <si>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</si>
  <si>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</si>
  <si>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</si>
  <si>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</si>
  <si>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</si>
  <si>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</si>
  <si>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</si>
  <si>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</si>
  <si>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</si>
  <si>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</si>
  <si>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</si>
  <si>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</si>
  <si>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</si>
  <si>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</si>
  <si>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</si>
  <si>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</si>
  <si>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</si>
  <si>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</si>
  <si>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</si>
  <si>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</si>
  <si>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</si>
  <si>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</si>
  <si>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</si>
  <si>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</si>
  <si>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</si>
  <si>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</si>
  <si>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</si>
  <si>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</si>
  <si>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</si>
  <si>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</si>
  <si>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</si>
  <si>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</si>
  <si>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</si>
  <si>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</si>
  <si>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</si>
  <si>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</si>
  <si>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</si>
  <si>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</si>
  <si>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</si>
  <si>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</si>
  <si>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</si>
  <si>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</si>
  <si>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</si>
  <si>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</si>
  <si>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</si>
  <si>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</si>
  <si>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</si>
  <si>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</si>
  <si>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</si>
  <si>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</si>
  <si>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</si>
  <si>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</si>
  <si>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</si>
  <si>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</si>
  <si>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</si>
  <si>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</si>
  <si>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</si>
  <si>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</si>
  <si>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</si>
  <si>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</si>
  <si>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</si>
  <si>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</si>
  <si>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</si>
  <si>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</si>
  <si>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</si>
  <si>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</si>
  <si>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</si>
  <si>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</si>
  <si>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</si>
  <si>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</si>
  <si>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</si>
  <si>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</si>
  <si>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</si>
  <si>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</si>
  <si>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</si>
  <si>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</si>
  <si>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</si>
  <si>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</si>
  <si>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</si>
  <si>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</si>
  <si>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</si>
  <si>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</si>
  <si>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</si>
  <si>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</si>
  <si>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</si>
  <si>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</si>
  <si>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</si>
  <si>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</si>
  <si>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</si>
  <si>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</si>
  <si>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</si>
  <si>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</si>
  <si>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</si>
  <si>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</si>
  <si>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</si>
  <si>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</si>
  <si>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</si>
  <si>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</si>
  <si>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</si>
  <si>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</si>
  <si>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</si>
  <si>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</si>
  <si>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</si>
  <si>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</si>
  <si>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</si>
  <si>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</si>
  <si>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</si>
  <si>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</si>
  <si>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</si>
  <si>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</si>
  <si>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</si>
  <si>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</si>
  <si>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</si>
  <si>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</si>
  <si>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</si>
  <si>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</si>
  <si>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</si>
  <si>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</si>
  <si>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</si>
  <si>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</si>
  <si>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</si>
  <si>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</si>
  <si>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</si>
  <si>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</si>
  <si>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</si>
  <si>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</si>
  <si>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</si>
  <si>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</si>
  <si>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</si>
  <si>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</si>
  <si>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</si>
  <si>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</si>
  <si>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</si>
  <si>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</si>
  <si>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</si>
  <si>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</si>
  <si>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</si>
  <si>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</si>
  <si>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</si>
  <si>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</si>
  <si>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</si>
  <si>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</si>
  <si>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</si>
  <si>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</si>
  <si>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</si>
  <si>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</si>
  <si>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</si>
  <si>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</si>
  <si>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</si>
  <si>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</si>
  <si>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</si>
  <si>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</si>
  <si>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</si>
  <si>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</si>
  <si>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</si>
  <si>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</si>
  <si>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</si>
  <si>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</si>
  <si>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</si>
  <si>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</si>
  <si>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</si>
  <si>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</si>
  <si>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</si>
  <si>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</si>
  <si>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</si>
  <si>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</si>
  <si>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</si>
  <si>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</si>
  <si>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</si>
  <si>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</si>
  <si>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</si>
  <si>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</si>
  <si>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</si>
  <si>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</si>
  <si>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</si>
  <si>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</si>
  <si>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</si>
  <si>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</si>
  <si>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</si>
  <si>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</si>
  <si>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</si>
  <si>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</si>
  <si>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</si>
  <si>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</si>
  <si>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</si>
  <si>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</si>
  <si>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</si>
  <si>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</si>
  <si>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</si>
  <si>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</si>
  <si>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</si>
  <si>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</si>
  <si>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</si>
  <si>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</si>
  <si>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</si>
  <si>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</si>
  <si>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</si>
  <si>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</si>
  <si>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</si>
  <si>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</si>
  <si>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</si>
  <si>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</si>
  <si>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</si>
  <si>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</si>
  <si>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</si>
  <si>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</si>
  <si>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</si>
  <si>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</si>
  <si>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</si>
  <si>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</si>
  <si>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</si>
  <si>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</si>
  <si>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</si>
  <si>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</si>
  <si>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</si>
  <si>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</si>
  <si>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</si>
  <si>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</si>
  <si>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</si>
  <si>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</si>
  <si>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</si>
  <si>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</si>
  <si>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</si>
  <si>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</si>
  <si>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</si>
  <si>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</si>
  <si>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</si>
  <si>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</si>
  <si>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</si>
  <si>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</si>
  <si>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</si>
  <si>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</si>
  <si>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</si>
  <si>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</si>
  <si>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</si>
  <si>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</si>
  <si>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</si>
  <si>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</si>
  <si>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</si>
  <si>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</si>
  <si>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</si>
  <si>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</si>
  <si>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</si>
  <si>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</si>
  <si>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</si>
  <si>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</si>
  <si>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</si>
  <si>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</si>
  <si>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</si>
  <si>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</si>
  <si>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</si>
  <si>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</si>
  <si>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</si>
  <si>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</si>
  <si>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</si>
  <si>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</si>
  <si>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</si>
  <si>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</si>
  <si>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</si>
  <si>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</si>
  <si>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</si>
  <si>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</si>
  <si>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</si>
  <si>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</si>
  <si>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</si>
  <si>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</si>
  <si>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</si>
  <si>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</si>
  <si>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</si>
  <si>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</si>
  <si>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</si>
  <si>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</si>
  <si>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</si>
  <si>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</si>
  <si>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</si>
  <si>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</si>
  <si>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</si>
  <si>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</si>
  <si>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</si>
  <si>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</si>
  <si>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</si>
  <si>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</si>
  <si>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</si>
  <si>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</si>
  <si>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</si>
  <si>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</si>
  <si>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</si>
  <si>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</si>
  <si>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</si>
  <si>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</si>
  <si>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</si>
  <si>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</si>
  <si>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</si>
  <si>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</si>
  <si>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</si>
  <si>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</si>
  <si>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</si>
  <si>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</si>
  <si>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</si>
  <si>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</si>
  <si>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</si>
  <si>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</si>
  <si>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</si>
  <si>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</si>
  <si>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</si>
  <si>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</si>
  <si>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</si>
  <si>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</si>
  <si>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</si>
  <si>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</si>
  <si>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</si>
  <si>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</si>
  <si>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</si>
  <si>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</si>
  <si>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</si>
  <si>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</si>
  <si>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</si>
  <si>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</si>
  <si>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</si>
  <si>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</si>
  <si>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</si>
  <si>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</si>
  <si>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</si>
  <si>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</si>
  <si>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</si>
  <si>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</si>
  <si>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</si>
  <si>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</si>
  <si>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</si>
  <si>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</si>
  <si>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</si>
  <si>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</si>
  <si>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</si>
  <si>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</si>
  <si>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</si>
  <si>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</si>
  <si>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</si>
  <si>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</si>
  <si>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</si>
  <si>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</si>
  <si>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</si>
  <si>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</si>
  <si>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</si>
  <si>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</si>
  <si>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</si>
  <si>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</si>
  <si>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</si>
  <si>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</si>
  <si>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</si>
  <si>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</si>
  <si>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</si>
  <si>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</si>
  <si>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</si>
  <si>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</si>
  <si>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</si>
  <si>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</si>
  <si>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</si>
  <si>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</si>
  <si>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</si>
  <si>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</si>
  <si>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</si>
  <si>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</si>
  <si>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</si>
  <si>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</si>
  <si>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</si>
  <si>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</si>
  <si>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</si>
  <si>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</si>
  <si>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</si>
  <si>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</si>
  <si>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</si>
  <si>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</si>
  <si>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</si>
  <si>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</si>
  <si>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</si>
  <si>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</si>
  <si>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</si>
  <si>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</si>
  <si>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</si>
  <si>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</si>
  <si>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</si>
  <si>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</si>
  <si>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</si>
  <si>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</si>
  <si>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</si>
  <si>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</si>
  <si>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</si>
  <si>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</si>
  <si>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</si>
  <si>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</si>
  <si>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</si>
  <si>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</si>
  <si>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</si>
  <si>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</si>
  <si>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</si>
  <si>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</si>
  <si>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</si>
  <si>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</si>
  <si>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</si>
  <si>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</si>
  <si>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</si>
  <si>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</si>
  <si>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</si>
  <si>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</si>
  <si>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</si>
  <si>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</si>
  <si>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</si>
  <si>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</si>
  <si>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</si>
  <si>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</si>
  <si>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</si>
  <si>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</si>
  <si>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</si>
  <si>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</si>
  <si>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</si>
  <si>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</si>
  <si>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</si>
  <si>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</si>
  <si>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</si>
  <si>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</si>
  <si>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</si>
  <si>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</si>
  <si>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</si>
  <si>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</si>
  <si>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</si>
  <si>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</si>
  <si>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</si>
  <si>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</si>
  <si>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</si>
  <si>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</si>
  <si>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</si>
  <si>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</si>
  <si>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</si>
  <si>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</si>
  <si>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</si>
  <si>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</si>
  <si>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</si>
  <si>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</si>
  <si>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</si>
  <si>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</si>
  <si>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</si>
  <si>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</si>
  <si>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</si>
  <si>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</si>
  <si>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</si>
  <si>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</si>
  <si>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</si>
  <si>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</si>
  <si>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</si>
  <si>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</si>
  <si>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</si>
  <si>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</si>
  <si>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</si>
  <si>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</si>
  <si>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</si>
  <si>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</si>
  <si>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</si>
  <si>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</si>
  <si>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</si>
  <si>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</si>
  <si>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</si>
  <si>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</si>
  <si>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</si>
  <si>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</si>
  <si>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</si>
  <si>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</si>
  <si>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</si>
  <si>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</si>
  <si>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</si>
  <si>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</si>
  <si>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</si>
  <si>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</si>
  <si>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</si>
  <si>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</si>
  <si>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</si>
  <si>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</si>
  <si>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</si>
  <si>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</si>
  <si>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</si>
  <si>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</si>
  <si>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</si>
  <si>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</si>
  <si>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</si>
  <si>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</si>
  <si>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</si>
  <si>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</si>
  <si>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</si>
  <si>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</si>
  <si>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</si>
  <si>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</si>
  <si>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</si>
  <si>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</si>
  <si>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</si>
  <si>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</si>
  <si>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</si>
  <si>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</si>
  <si>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</si>
  <si>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</si>
  <si>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</si>
  <si>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</si>
  <si>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</si>
  <si>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</si>
  <si>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</si>
  <si>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</si>
  <si>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</si>
  <si>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</si>
  <si>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</si>
  <si>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</si>
  <si>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</si>
  <si>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</si>
  <si>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</si>
  <si>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</si>
  <si>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</si>
  <si>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</si>
  <si>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</si>
  <si>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</si>
  <si>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</si>
  <si>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</si>
  <si>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</si>
  <si>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</si>
  <si>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</si>
  <si>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</si>
  <si>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</si>
  <si>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</si>
  <si>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</si>
  <si>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</si>
  <si>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</si>
  <si>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</si>
  <si>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</si>
  <si>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</si>
  <si>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</si>
  <si>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</si>
  <si>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</si>
  <si>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</si>
  <si>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</si>
  <si>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</si>
  <si>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</si>
  <si>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</si>
  <si>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</si>
  <si>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</si>
  <si>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</si>
  <si>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</si>
  <si>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</si>
  <si>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</si>
  <si>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</si>
  <si>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</si>
  <si>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</si>
  <si>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</si>
  <si>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</si>
  <si>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</si>
  <si>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</si>
  <si>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</si>
  <si>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</si>
  <si>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</si>
  <si>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</si>
  <si>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</si>
  <si>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</si>
  <si>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</si>
  <si>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</si>
  <si>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</si>
  <si>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</si>
  <si>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</si>
  <si>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</si>
  <si>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</si>
  <si>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</si>
  <si>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</si>
  <si>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</si>
  <si>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</si>
  <si>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</si>
  <si>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</si>
  <si>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</si>
  <si>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</si>
  <si>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</si>
  <si>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</si>
  <si>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</si>
  <si>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</si>
  <si>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</si>
  <si>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</si>
  <si>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</si>
  <si>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</si>
  <si>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</si>
  <si>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</si>
  <si>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</si>
  <si>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</si>
  <si>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</si>
  <si>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</si>
  <si>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</si>
  <si>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</si>
  <si>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</si>
  <si>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</si>
  <si>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</si>
  <si>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</si>
  <si>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</si>
  <si>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</si>
  <si>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</si>
  <si>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</si>
  <si>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</si>
  <si>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</si>
  <si>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</si>
  <si>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</si>
  <si>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</si>
  <si>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</si>
  <si>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</si>
  <si>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</si>
  <si>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</si>
  <si>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</si>
  <si>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</si>
  <si>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</si>
  <si>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</si>
  <si>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</si>
  <si>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</si>
  <si>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</si>
  <si>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</si>
  <si>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</si>
  <si>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</si>
  <si>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</si>
  <si>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</si>
  <si>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</si>
  <si>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</si>
  <si>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</si>
  <si>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</si>
  <si>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</si>
  <si>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</si>
  <si>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</si>
  <si>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</si>
  <si>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</si>
  <si>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</si>
  <si>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</si>
  <si>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</si>
  <si>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</si>
  <si>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</si>
  <si>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</si>
  <si>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</si>
  <si>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</si>
  <si>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</si>
  <si>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</si>
  <si>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</si>
  <si>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</si>
  <si>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</si>
  <si>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</si>
  <si>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</si>
  <si>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</si>
  <si>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</si>
  <si>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</si>
  <si>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</si>
  <si>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</si>
  <si>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</si>
  <si>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</si>
  <si>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</si>
  <si>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</si>
  <si>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</si>
  <si>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</si>
  <si>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</si>
  <si>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</si>
  <si>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</si>
  <si>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</si>
  <si>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</si>
  <si>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</si>
  <si>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</si>
  <si>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</si>
  <si>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</si>
  <si>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</si>
  <si>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</si>
  <si>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</si>
  <si>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</si>
  <si>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</si>
  <si>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</si>
  <si>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</si>
  <si>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</si>
  <si>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</si>
  <si>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</si>
  <si>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</si>
  <si>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</si>
  <si>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</si>
  <si>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</si>
  <si>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</si>
  <si>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</si>
  <si>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</si>
  <si>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</si>
  <si>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</si>
  <si>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</si>
  <si>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</si>
  <si>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</si>
  <si>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</si>
  <si>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</si>
  <si>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</si>
  <si>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</si>
  <si>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</si>
  <si>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</si>
  <si>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</si>
  <si>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</si>
  <si>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</si>
  <si>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</si>
  <si>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</si>
  <si>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</si>
  <si>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</si>
  <si>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</si>
  <si>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</si>
  <si>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</si>
  <si>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</si>
  <si>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</si>
  <si>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</si>
  <si>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</si>
  <si>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</si>
  <si>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</si>
  <si>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</si>
  <si>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</si>
  <si>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</si>
  <si>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</si>
  <si>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</si>
  <si>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</si>
  <si>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</si>
  <si>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</si>
  <si>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</si>
  <si>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</si>
  <si>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</si>
  <si>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</si>
  <si>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</si>
  <si>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</si>
  <si>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</si>
  <si>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</si>
  <si>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</si>
  <si>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</si>
  <si>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</si>
  <si>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</si>
  <si>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</si>
  <si>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</si>
  <si>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</si>
  <si>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</si>
  <si>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</si>
  <si>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</si>
  <si>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</si>
  <si>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</si>
  <si>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</si>
  <si>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</si>
  <si>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</si>
  <si>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</si>
  <si>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</si>
  <si>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</si>
  <si>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</si>
  <si>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</si>
  <si>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</si>
  <si>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</si>
  <si>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</si>
  <si>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</si>
  <si>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</si>
  <si>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</si>
  <si>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</si>
  <si>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</si>
  <si>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</si>
  <si>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</si>
  <si>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</si>
  <si>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</si>
  <si>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</si>
  <si>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</si>
  <si>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</si>
  <si>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</si>
  <si>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</si>
  <si>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</si>
  <si>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</si>
  <si>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</si>
  <si>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</si>
  <si>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</si>
  <si>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</si>
  <si>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</si>
  <si>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</si>
  <si>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</si>
  <si>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</si>
  <si>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</si>
  <si>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</si>
  <si>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</si>
  <si>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</si>
  <si>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</si>
  <si>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</si>
  <si>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</si>
  <si>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</si>
  <si>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</si>
  <si>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</si>
  <si>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</si>
  <si>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</si>
  <si>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</si>
  <si>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</si>
  <si>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</si>
  <si>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</si>
  <si>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</si>
  <si>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</si>
  <si>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</si>
  <si>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</si>
  <si>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</si>
  <si>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</si>
  <si>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</si>
  <si>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</si>
  <si>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</si>
  <si>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</si>
  <si>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</si>
  <si>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</si>
  <si>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</si>
  <si>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</si>
  <si>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</si>
  <si>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</si>
  <si>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</si>
  <si>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</si>
  <si>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</si>
  <si>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</si>
  <si>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</si>
  <si>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</si>
  <si>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</si>
  <si>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</si>
  <si>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</si>
  <si>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</si>
  <si>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</si>
  <si>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</si>
  <si>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</si>
  <si>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</si>
  <si>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</si>
  <si>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</si>
  <si>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</si>
  <si>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</si>
  <si>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</si>
  <si>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</si>
  <si>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</si>
  <si>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</si>
  <si>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</si>
  <si>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</si>
  <si>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</si>
  <si>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</si>
  <si>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</si>
  <si>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</si>
  <si>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</si>
  <si>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</si>
  <si>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</si>
  <si>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</si>
  <si>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</si>
  <si>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</si>
  <si>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</si>
  <si>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</si>
  <si>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</si>
  <si>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</si>
  <si>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</si>
  <si>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</si>
  <si>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</si>
  <si>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</si>
  <si>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</si>
  <si>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</si>
  <si>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</si>
  <si>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</si>
  <si>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</si>
  <si>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</si>
  <si>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</si>
  <si>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</si>
  <si>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</si>
  <si>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</si>
  <si>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</si>
  <si>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</si>
  <si>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</si>
  <si>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</si>
  <si>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</si>
  <si>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</si>
  <si>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</si>
  <si>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</si>
  <si>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</si>
  <si>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</si>
  <si>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</si>
  <si>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</si>
  <si>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</si>
  <si>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</si>
  <si>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</si>
  <si>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</si>
  <si>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</si>
  <si>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</si>
  <si>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</si>
  <si>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</si>
  <si>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</si>
  <si>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</si>
  <si>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</si>
  <si>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</si>
  <si>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</si>
  <si>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</si>
  <si>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</si>
  <si>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</si>
  <si>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</si>
  <si>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</si>
  <si>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</si>
  <si>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</si>
  <si>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</si>
  <si>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</si>
  <si>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</si>
  <si>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</si>
  <si>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</si>
  <si>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</si>
  <si>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</si>
  <si>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</si>
  <si>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</si>
  <si>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</si>
  <si>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</si>
  <si>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</si>
  <si>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</si>
  <si>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</si>
  <si>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</si>
  <si>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</si>
  <si>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</si>
  <si>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</si>
  <si>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</si>
  <si>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</si>
  <si>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</si>
  <si>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</si>
  <si>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</si>
  <si>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</si>
  <si>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</si>
  <si>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</si>
  <si>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</si>
  <si>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</si>
  <si>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</si>
  <si>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</si>
  <si>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</si>
  <si>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</si>
  <si>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</si>
  <si>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</si>
  <si>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</si>
  <si>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</si>
  <si>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</si>
  <si>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</si>
  <si>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</si>
  <si>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</si>
  <si>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</si>
  <si>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</si>
  <si>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</si>
  <si>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</si>
  <si>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</si>
  <si>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</si>
  <si>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</si>
  <si>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</si>
  <si>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</si>
  <si>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</si>
  <si>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</si>
  <si>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</si>
  <si>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</si>
  <si>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</si>
  <si>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</si>
  <si>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</si>
  <si>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</si>
  <si>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</si>
  <si>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</si>
  <si>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</si>
  <si>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</si>
  <si>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</si>
  <si>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</si>
  <si>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</si>
  <si>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</si>
  <si>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</si>
  <si>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</si>
  <si>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</si>
  <si>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</si>
  <si>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</si>
  <si>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</si>
  <si>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</si>
  <si>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</si>
  <si>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</si>
  <si>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</si>
  <si>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</si>
  <si>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</si>
  <si>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</si>
  <si>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</si>
  <si>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</si>
  <si>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</si>
  <si>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</si>
  <si>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</si>
  <si>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</si>
  <si>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</si>
  <si>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</si>
  <si>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</si>
  <si>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</si>
  <si>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</si>
  <si>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</si>
  <si>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</si>
  <si>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</si>
  <si>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</si>
  <si>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</si>
  <si>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</si>
  <si>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</si>
  <si>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</si>
  <si>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</si>
  <si>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</si>
  <si>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</si>
  <si>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</si>
  <si>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</si>
  <si>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</si>
  <si>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</si>
  <si>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</si>
  <si>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</si>
  <si>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</si>
  <si>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</si>
  <si>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</si>
  <si>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</si>
  <si>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</si>
  <si>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</si>
  <si>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</si>
  <si>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</si>
  <si>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</si>
  <si>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</si>
  <si>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</si>
  <si>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</si>
  <si>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</si>
  <si>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</si>
  <si>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</si>
  <si>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</si>
  <si>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</si>
  <si>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</si>
  <si>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</si>
  <si>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</si>
  <si>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</si>
  <si>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</si>
  <si>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</si>
  <si>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</si>
  <si>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</si>
  <si>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</si>
  <si>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</si>
  <si>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</si>
  <si>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</si>
  <si>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</si>
  <si>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</si>
  <si>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</si>
  <si>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</si>
  <si>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</si>
  <si>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</si>
  <si>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</si>
  <si>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</si>
  <si>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</si>
  <si>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</si>
  <si>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</si>
  <si>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</si>
  <si>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</si>
  <si>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</si>
  <si>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</si>
  <si>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</si>
  <si>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</si>
  <si>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</si>
  <si>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</si>
  <si>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</si>
  <si>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</si>
  <si>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</si>
  <si>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</si>
  <si>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</si>
  <si>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</si>
  <si>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</si>
  <si>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</si>
  <si>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</si>
  <si>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</si>
  <si>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</si>
  <si>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</si>
  <si>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</si>
  <si>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</si>
  <si>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</si>
  <si>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</si>
  <si>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</si>
  <si>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</si>
  <si>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</si>
  <si>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</si>
  <si>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</si>
  <si>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</si>
  <si>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</si>
  <si>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</si>
  <si>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</si>
  <si>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</si>
  <si>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</si>
  <si>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</si>
  <si>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</si>
  <si>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</si>
  <si>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</si>
  <si>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</si>
  <si>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</si>
  <si>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</si>
  <si>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</si>
  <si>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</si>
  <si>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</si>
  <si>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</si>
  <si>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</si>
  <si>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</si>
  <si>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</si>
  <si>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</si>
  <si>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</si>
  <si>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</si>
  <si>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</si>
  <si>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</si>
  <si>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</si>
  <si>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</si>
  <si>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</si>
  <si>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</si>
  <si>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</si>
  <si>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</si>
  <si>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</si>
  <si>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</si>
  <si>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</si>
  <si>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</si>
  <si>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</si>
  <si>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</si>
  <si>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</si>
  <si>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</si>
  <si>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</si>
  <si>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</si>
  <si>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</si>
  <si>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</si>
  <si>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</si>
  <si>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</si>
  <si>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</si>
  <si>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</si>
  <si>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</si>
  <si>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</si>
  <si>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</si>
  <si>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</si>
  <si>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</si>
  <si>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</si>
  <si>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</si>
  <si>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</si>
  <si>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</si>
  <si>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</si>
  <si>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</si>
  <si>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</si>
  <si>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</si>
  <si>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</si>
  <si>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</si>
  <si>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</si>
  <si>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</si>
  <si>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</si>
  <si>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</si>
  <si>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</si>
  <si>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</si>
  <si>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</si>
  <si>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</si>
  <si>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</si>
  <si>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</si>
  <si>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</si>
  <si>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</si>
  <si>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</si>
  <si>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</si>
  <si>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</si>
  <si>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</si>
  <si>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</si>
  <si>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</si>
  <si>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</si>
  <si>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</si>
  <si>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</si>
  <si>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</si>
  <si>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</si>
  <si>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</si>
  <si>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</si>
  <si>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</si>
  <si>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</si>
  <si>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</si>
  <si>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</si>
  <si>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</si>
  <si>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</si>
  <si>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</si>
  <si>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</si>
  <si>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</si>
  <si>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</si>
  <si>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</si>
  <si>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</si>
  <si>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</si>
  <si>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</si>
  <si>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</si>
  <si>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</si>
  <si>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</si>
  <si>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</si>
  <si>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</si>
  <si>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</si>
  <si>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</si>
  <si>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</si>
  <si>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</si>
  <si>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</si>
  <si>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</si>
  <si>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</si>
  <si>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</si>
  <si>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</si>
  <si>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</si>
  <si>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</si>
  <si>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</si>
  <si>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</si>
  <si>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</si>
  <si>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</si>
  <si>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</si>
  <si>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</si>
  <si>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</si>
  <si>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</si>
  <si>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</si>
  <si>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</si>
  <si>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</si>
  <si>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</si>
  <si>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</si>
  <si>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</si>
  <si>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</si>
  <si>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</si>
  <si>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</si>
  <si>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</si>
  <si>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</si>
  <si>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</si>
  <si>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</si>
  <si>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</si>
  <si>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</si>
  <si>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</si>
  <si>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</si>
  <si>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</si>
  <si>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</si>
  <si>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</si>
  <si>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</si>
  <si>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</si>
  <si>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</si>
  <si>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</si>
  <si>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</si>
  <si>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</si>
  <si>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</si>
  <si>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</si>
  <si>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</si>
  <si>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</si>
  <si>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</si>
  <si>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</si>
  <si>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</si>
  <si>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</si>
  <si>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</si>
  <si>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</si>
  <si>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</si>
  <si>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</si>
  <si>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</si>
  <si>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</si>
  <si>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</si>
  <si>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</si>
  <si>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</si>
  <si>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</si>
  <si>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</si>
  <si>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</si>
  <si>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</si>
  <si>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</si>
  <si>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</si>
  <si>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</si>
  <si>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</si>
  <si>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</si>
  <si>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</si>
  <si>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</si>
  <si>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</si>
  <si>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</si>
  <si>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</si>
  <si>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</si>
  <si>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</si>
  <si>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</si>
  <si>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</si>
  <si>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</si>
  <si>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</si>
  <si>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</si>
  <si>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</si>
  <si>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</si>
  <si>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</si>
  <si>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</si>
  <si>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</si>
  <si>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</si>
  <si>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</si>
  <si>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</si>
  <si>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</si>
  <si>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</si>
  <si>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</si>
  <si>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</si>
  <si>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</si>
  <si>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</si>
  <si>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</si>
  <si>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</si>
  <si>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</si>
  <si>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</si>
  <si>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</si>
  <si>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</si>
  <si>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</si>
  <si>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</si>
  <si>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</si>
  <si>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</si>
  <si>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</si>
  <si>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</si>
  <si>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</si>
  <si>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</si>
  <si>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</si>
  <si>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</si>
  <si>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</si>
  <si>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</si>
  <si>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</si>
  <si>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</si>
  <si>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</si>
  <si>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</si>
  <si>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</si>
  <si>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</si>
  <si>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</si>
  <si>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</si>
  <si>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</si>
  <si>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</si>
  <si>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</si>
  <si>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</si>
  <si>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</si>
  <si>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</si>
  <si>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</si>
  <si>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</si>
  <si>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</si>
  <si>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</si>
  <si>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</si>
  <si>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</si>
  <si>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</si>
  <si>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</si>
  <si>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</si>
  <si>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</si>
  <si>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</si>
  <si>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</si>
  <si>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</si>
  <si>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</si>
  <si>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</si>
  <si>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</si>
  <si>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</si>
  <si>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</si>
  <si>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</si>
  <si>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</si>
  <si>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</si>
  <si>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</si>
  <si>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</si>
  <si>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</si>
  <si>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</si>
  <si>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</si>
  <si>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</si>
  <si>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</si>
  <si>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</si>
  <si>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</si>
  <si>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</si>
  <si>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</si>
  <si>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</si>
  <si>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</si>
  <si>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</si>
  <si>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</si>
  <si>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</si>
  <si>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</si>
  <si>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</si>
  <si>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</si>
  <si>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</si>
  <si>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</si>
  <si>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</si>
  <si>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</si>
  <si>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</si>
  <si>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</si>
  <si>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</si>
  <si>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</si>
  <si>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</si>
  <si>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</si>
  <si>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</si>
  <si>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</si>
  <si>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</si>
  <si>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</si>
  <si>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</si>
  <si>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</si>
  <si>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</si>
  <si>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</si>
  <si>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</si>
  <si>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</si>
  <si>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</si>
  <si>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</si>
  <si>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</si>
  <si>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</si>
  <si>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</si>
  <si>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</si>
  <si>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</si>
  <si>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</si>
  <si>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</si>
  <si>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</si>
  <si>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</si>
  <si>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</si>
  <si>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</si>
  <si>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</si>
  <si>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</si>
  <si>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</si>
  <si>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</si>
  <si>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</si>
  <si>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</si>
  <si>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</si>
  <si>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</si>
  <si>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</si>
  <si>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</si>
  <si>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</si>
  <si>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</si>
  <si>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</si>
  <si>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</si>
  <si>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</si>
  <si>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</si>
  <si>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</si>
  <si>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</si>
  <si>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</si>
  <si>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</si>
  <si>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</si>
  <si>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</si>
  <si>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</si>
  <si>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</si>
  <si>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</si>
  <si>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</si>
  <si>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</si>
  <si>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</si>
  <si>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</si>
  <si>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</si>
  <si>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</si>
  <si>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</si>
  <si>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</si>
  <si>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</si>
  <si>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</si>
  <si>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</si>
  <si>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</si>
  <si>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</si>
  <si>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</si>
  <si>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</si>
  <si>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</si>
  <si>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</si>
  <si>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</si>
  <si>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</si>
  <si>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</si>
  <si>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</si>
  <si>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</si>
  <si>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</si>
  <si>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</si>
  <si>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</si>
  <si>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</si>
  <si>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</si>
  <si>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</si>
  <si>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</si>
  <si>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</si>
  <si>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</si>
  <si>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</si>
  <si>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</si>
  <si>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</si>
  <si>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</si>
  <si>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</si>
  <si>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</si>
  <si>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</si>
  <si>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</si>
  <si>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</si>
  <si>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</si>
  <si>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</si>
  <si>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</si>
  <si>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</si>
  <si>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</si>
  <si>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</si>
  <si>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</si>
  <si>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</si>
  <si>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</si>
  <si>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</si>
  <si>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</si>
  <si>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</si>
  <si>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</si>
  <si>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</si>
  <si>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</si>
  <si>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</si>
  <si>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</si>
  <si>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</si>
  <si>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</si>
  <si>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</si>
  <si>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</si>
  <si>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</si>
  <si>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</si>
  <si>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</si>
  <si>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</si>
  <si>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</si>
  <si>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</si>
  <si>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</si>
  <si>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</si>
  <si>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</si>
  <si>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</si>
  <si>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</si>
  <si>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</si>
  <si>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</si>
  <si>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</si>
  <si>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</si>
  <si>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</si>
  <si>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</si>
  <si>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</si>
  <si>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</si>
  <si>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</si>
  <si>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</si>
  <si>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</si>
  <si>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</si>
  <si>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</si>
  <si>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</si>
  <si>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</si>
  <si>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</si>
  <si>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</si>
  <si>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</si>
  <si>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</si>
  <si>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</si>
  <si>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</si>
  <si>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</si>
  <si>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</si>
  <si>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</si>
  <si>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</si>
  <si>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</si>
  <si>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</si>
  <si>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</si>
  <si>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</si>
  <si>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</si>
  <si>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</si>
  <si>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</si>
  <si>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</si>
  <si>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</si>
  <si>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</si>
  <si>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</si>
  <si>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</si>
  <si>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</si>
  <si>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</si>
  <si>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</si>
  <si>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</si>
  <si>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</si>
  <si>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</si>
  <si>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</si>
  <si>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</si>
  <si>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</si>
  <si>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</si>
  <si>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</si>
  <si>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</si>
  <si>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</si>
  <si>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</si>
  <si>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</si>
  <si>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</si>
  <si>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</si>
  <si>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</si>
  <si>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</si>
  <si>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</si>
  <si>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</si>
  <si>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</si>
  <si>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</si>
  <si>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</si>
  <si>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</si>
  <si>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</si>
  <si>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</si>
  <si>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</si>
  <si>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</si>
  <si>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</si>
  <si>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</si>
  <si>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</si>
  <si>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</si>
  <si>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</si>
  <si>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</si>
  <si>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</si>
  <si>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</si>
  <si>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</si>
  <si>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</si>
  <si>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</si>
  <si>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</si>
  <si>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</si>
  <si>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</si>
  <si>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</si>
  <si>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</si>
  <si>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</si>
  <si>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</si>
  <si>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</si>
  <si>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</si>
  <si>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</si>
  <si>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</si>
  <si>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</si>
  <si>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</si>
  <si>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</si>
  <si>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</si>
  <si>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</si>
  <si>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</si>
  <si>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</si>
  <si>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</si>
  <si>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</si>
  <si>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</si>
  <si>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</si>
  <si>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</si>
  <si>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</si>
  <si>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</si>
  <si>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</si>
  <si>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</si>
  <si>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</si>
  <si>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</si>
  <si>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</si>
  <si>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</si>
  <si>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</si>
  <si>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</si>
  <si>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</si>
  <si>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</si>
  <si>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</si>
  <si>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</si>
  <si>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</si>
  <si>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</si>
  <si>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</si>
  <si>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</si>
  <si>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</si>
  <si>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</si>
  <si>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</si>
  <si>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</si>
  <si>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</si>
  <si>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</si>
  <si>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</si>
  <si>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</si>
  <si>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</si>
  <si>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</si>
  <si>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</si>
  <si>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</si>
  <si>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</si>
  <si>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</si>
  <si>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</si>
  <si>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</si>
  <si>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</si>
  <si>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</si>
  <si>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</si>
  <si>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</si>
  <si>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</si>
  <si>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</si>
  <si>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</si>
  <si>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</si>
  <si>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</si>
  <si>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</si>
  <si>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</si>
  <si>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</si>
  <si>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</si>
  <si>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</si>
  <si>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</si>
  <si>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</si>
  <si>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</si>
  <si>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</si>
  <si>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</si>
  <si>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</si>
  <si>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</si>
  <si>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</si>
  <si>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</si>
  <si>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</si>
  <si>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</si>
  <si>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</si>
  <si>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</si>
  <si>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</si>
  <si>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</si>
  <si>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</si>
  <si>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</si>
  <si>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</si>
  <si>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</si>
  <si>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</si>
  <si>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</si>
  <si>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</si>
  <si>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</si>
  <si>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</si>
  <si>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</si>
  <si>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</si>
  <si>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</si>
  <si>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</si>
  <si>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</si>
  <si>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</si>
  <si>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</si>
  <si>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</si>
  <si>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</si>
  <si>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</si>
  <si>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</si>
  <si>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</si>
  <si>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</si>
  <si>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</si>
  <si>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</si>
  <si>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</si>
  <si>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</si>
  <si>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</si>
  <si>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</si>
  <si>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</si>
  <si>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</si>
  <si>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</si>
  <si>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</si>
  <si>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</si>
  <si>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</si>
  <si>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</si>
  <si>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</si>
  <si>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</si>
  <si>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</si>
  <si>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</si>
  <si>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</si>
  <si>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</si>
  <si>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</si>
  <si>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</si>
  <si>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</si>
  <si>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</si>
  <si>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</si>
  <si>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</si>
  <si>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</si>
  <si>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</si>
  <si>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</si>
  <si>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</si>
  <si>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</si>
  <si>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</si>
  <si>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</si>
  <si>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</si>
  <si>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</si>
  <si>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</si>
  <si>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</si>
  <si>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</si>
  <si>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</si>
  <si>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</si>
  <si>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</si>
  <si>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</si>
  <si>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</si>
  <si>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</si>
  <si>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</si>
  <si>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</si>
  <si>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</si>
  <si>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</si>
  <si>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</si>
  <si>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</si>
  <si>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</si>
  <si>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</si>
  <si>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</si>
  <si>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</si>
  <si>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</si>
  <si>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</si>
  <si>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</si>
  <si>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</si>
  <si>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</si>
  <si>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</si>
  <si>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</si>
  <si>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</si>
  <si>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</si>
  <si>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</si>
  <si>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</si>
  <si>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</si>
  <si>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</si>
  <si>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</si>
  <si>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</si>
  <si>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</si>
  <si>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</si>
  <si>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</si>
  <si>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</si>
  <si>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</si>
  <si>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</si>
  <si>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</si>
  <si>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</si>
  <si>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</si>
  <si>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</si>
  <si>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</si>
  <si>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</si>
  <si>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</si>
  <si>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</si>
  <si>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</si>
  <si>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</si>
  <si>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</si>
  <si>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</si>
  <si>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</si>
  <si>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</si>
  <si>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</si>
  <si>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</si>
  <si>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</si>
  <si>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</si>
  <si>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</si>
  <si>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</si>
  <si>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</si>
  <si>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</si>
  <si>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</si>
  <si>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</si>
  <si>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</si>
  <si>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</si>
  <si>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</si>
  <si>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</si>
  <si>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</si>
  <si>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</si>
  <si>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</si>
  <si>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</si>
  <si>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</si>
  <si>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</si>
  <si>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</si>
  <si>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</si>
  <si>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</si>
  <si>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</si>
  <si>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</si>
  <si>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</si>
  <si>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</si>
  <si>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</si>
  <si>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</si>
  <si>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</si>
  <si>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</si>
  <si>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</si>
  <si>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</si>
  <si>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</si>
  <si>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</si>
  <si>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</si>
  <si>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</si>
  <si>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</si>
  <si>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</si>
  <si>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</si>
  <si>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</si>
  <si>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</si>
  <si>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</si>
  <si>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</si>
  <si>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</si>
  <si>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</si>
  <si>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</si>
  <si>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</si>
  <si>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</si>
  <si>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</si>
  <si>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</si>
  <si>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</si>
  <si>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</si>
  <si>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</si>
  <si>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</si>
  <si>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</si>
  <si>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</si>
  <si>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</si>
  <si>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</si>
  <si>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</si>
  <si>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</si>
  <si>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</si>
  <si>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</si>
  <si>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</si>
  <si>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</si>
  <si>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</si>
  <si>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</si>
  <si>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</si>
  <si>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</si>
  <si>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</si>
  <si>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</si>
  <si>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</si>
  <si>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</si>
  <si>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</si>
  <si>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</si>
  <si>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</si>
  <si>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</si>
  <si>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</si>
  <si>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</si>
  <si>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</si>
  <si>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</si>
  <si>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</si>
  <si>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</si>
  <si>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</si>
  <si>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</si>
  <si>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</si>
  <si>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</si>
  <si>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</si>
  <si>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</si>
  <si>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</si>
  <si>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</si>
  <si>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</si>
  <si>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</si>
  <si>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</si>
  <si>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</si>
  <si>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</si>
  <si>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</si>
  <si>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</si>
  <si>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</si>
  <si>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</si>
  <si>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</si>
  <si>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</si>
  <si>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</si>
  <si>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</si>
  <si>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</si>
  <si>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</si>
  <si>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</si>
  <si>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</si>
  <si>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</si>
  <si>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</si>
  <si>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</si>
  <si>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</si>
  <si>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</si>
  <si>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</si>
  <si>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</si>
  <si>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</si>
  <si>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</si>
  <si>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</si>
  <si>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</si>
  <si>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</si>
  <si>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</si>
  <si>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</si>
  <si>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</si>
  <si>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</si>
  <si>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</si>
  <si>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</si>
  <si>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</si>
  <si>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</si>
  <si>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</si>
  <si>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</si>
  <si>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</si>
  <si>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</si>
  <si>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</si>
  <si>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</si>
  <si>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</si>
  <si>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</si>
  <si>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</si>
  <si>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</si>
  <si>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</si>
  <si>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</si>
  <si>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</si>
  <si>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</si>
  <si>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</si>
  <si>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</si>
  <si>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</si>
  <si>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</si>
  <si>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</si>
  <si>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</si>
  <si>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</si>
  <si>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</si>
  <si>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</si>
  <si>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</si>
  <si>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</si>
  <si>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</si>
  <si>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</si>
  <si>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</si>
  <si>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</si>
  <si>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</si>
  <si>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</si>
  <si>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</si>
  <si>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</si>
  <si>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</si>
  <si>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</si>
  <si>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</si>
  <si>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</si>
  <si>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</si>
  <si>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</si>
  <si>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</si>
  <si>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</si>
  <si>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</si>
  <si>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</si>
  <si>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</si>
  <si>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</si>
  <si>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</si>
  <si>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</si>
  <si>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</si>
  <si>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</si>
  <si>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</si>
  <si>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</si>
  <si>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</si>
  <si>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</si>
  <si>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</si>
  <si>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</si>
  <si>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</si>
  <si>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</si>
  <si>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</si>
  <si>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</si>
  <si>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</si>
  <si>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</si>
  <si>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</si>
  <si>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</si>
  <si>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</si>
  <si>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</si>
  <si>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</si>
  <si>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</si>
  <si>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</si>
  <si>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</si>
  <si>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</si>
  <si>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</si>
  <si>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</si>
  <si>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</si>
  <si>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</si>
  <si>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</si>
  <si>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</si>
  <si>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</si>
  <si>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</si>
  <si>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</si>
  <si>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</si>
  <si>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</si>
  <si>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</si>
  <si>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</si>
  <si>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</si>
  <si>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</si>
  <si>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</si>
  <si>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</si>
  <si>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</si>
  <si>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</si>
  <si>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</si>
  <si>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</si>
  <si>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</si>
  <si>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</si>
  <si>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</si>
  <si>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</si>
  <si>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</si>
  <si>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</si>
  <si>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</si>
  <si>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</si>
  <si>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</si>
  <si>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</si>
  <si>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</si>
  <si>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</si>
  <si>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</si>
  <si>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</si>
  <si>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</si>
  <si>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</si>
  <si>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</si>
  <si>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</si>
  <si>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</si>
  <si>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</si>
  <si>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</si>
  <si>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</si>
  <si>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</si>
  <si>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</si>
  <si>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</si>
  <si>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</si>
  <si>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</si>
  <si>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</si>
  <si>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</si>
  <si>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</si>
  <si>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</si>
  <si>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</si>
  <si>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</si>
  <si>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</si>
  <si>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</si>
  <si>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</si>
  <si>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</si>
  <si>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</si>
  <si>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</si>
  <si>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</si>
  <si>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</si>
  <si>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</si>
  <si>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</si>
  <si>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</si>
  <si>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</si>
  <si>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</si>
  <si>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</si>
  <si>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</si>
  <si>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</si>
  <si>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</si>
  <si>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</si>
  <si>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</si>
  <si>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</si>
  <si>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</si>
  <si>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</si>
  <si>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</si>
  <si>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</si>
  <si>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</si>
  <si>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</si>
  <si>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</si>
  <si>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</si>
  <si>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</si>
  <si>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</si>
  <si>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</si>
  <si>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</si>
  <si>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</si>
  <si>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</si>
  <si>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</si>
  <si>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</si>
  <si>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</si>
  <si>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</si>
  <si>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</si>
  <si>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</si>
  <si>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</si>
  <si>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</si>
  <si>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</si>
  <si>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</si>
  <si>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</si>
  <si>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</si>
  <si>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</si>
  <si>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</si>
  <si>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</si>
  <si>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</si>
  <si>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</si>
  <si>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</si>
  <si>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</si>
  <si>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</si>
  <si>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</si>
  <si>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</si>
  <si>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</si>
  <si>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</si>
  <si>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</si>
  <si>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</si>
  <si>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</si>
  <si>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</si>
  <si>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</si>
  <si>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</si>
  <si>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</si>
  <si>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</si>
  <si>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</si>
  <si>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</si>
  <si>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</si>
  <si>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</si>
  <si>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</si>
  <si>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</si>
  <si>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</si>
  <si>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</si>
  <si>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</si>
  <si>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</si>
  <si>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</si>
  <si>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</si>
  <si>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</si>
  <si>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</si>
  <si>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</si>
  <si>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</si>
  <si>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</si>
  <si>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</si>
  <si>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</si>
  <si>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</si>
  <si>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</si>
  <si>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</si>
  <si>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</si>
  <si>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</si>
  <si>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</si>
  <si>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</si>
  <si>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</si>
  <si>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</si>
  <si>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</si>
  <si>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</si>
  <si>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</si>
  <si>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</si>
  <si>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</si>
  <si>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</si>
  <si>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</si>
  <si>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</si>
  <si>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</si>
  <si>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</si>
  <si>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</si>
  <si>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</si>
  <si>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</si>
  <si>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</si>
  <si>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</si>
  <si>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</si>
  <si>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</si>
  <si>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</si>
  <si>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</si>
  <si>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</si>
  <si>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</si>
  <si>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</si>
  <si>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</si>
  <si>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</si>
  <si>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</si>
  <si>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</si>
  <si>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</si>
  <si>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</si>
  <si>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</si>
  <si>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</si>
  <si>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</si>
  <si>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</si>
  <si>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</si>
  <si>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</si>
  <si>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</si>
  <si>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</si>
  <si>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</si>
  <si>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</si>
  <si>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</si>
  <si>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</si>
  <si>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</si>
  <si>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</si>
  <si>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</si>
  <si>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</si>
  <si>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</si>
  <si>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</si>
  <si>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</si>
  <si>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</si>
  <si>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</si>
  <si>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</si>
  <si>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</si>
  <si>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</si>
  <si>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</si>
  <si>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</si>
  <si>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</si>
  <si>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</si>
  <si>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</si>
  <si>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</si>
  <si>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</si>
  <si>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</si>
  <si>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</si>
  <si>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</si>
  <si>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</si>
  <si>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</si>
  <si>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</si>
  <si>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</si>
  <si>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</si>
  <si>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</si>
  <si>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</si>
  <si>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</si>
  <si>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</si>
  <si>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</si>
  <si>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</si>
  <si>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</si>
  <si>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</si>
  <si>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</si>
  <si>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</si>
  <si>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</si>
  <si>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</si>
  <si>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</si>
  <si>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</si>
  <si>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</si>
  <si>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</si>
  <si>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</si>
  <si>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</si>
  <si>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</si>
  <si>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</si>
  <si>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</si>
  <si>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</si>
  <si>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</si>
  <si>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</si>
  <si>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</si>
  <si>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</si>
  <si>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</si>
  <si>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</si>
  <si>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</si>
  <si>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</si>
  <si>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</si>
  <si>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</si>
  <si>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</si>
  <si>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</si>
  <si>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</si>
  <si>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</si>
  <si>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</si>
  <si>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</si>
  <si>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</si>
  <si>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</si>
  <si>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</si>
  <si>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</si>
  <si>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</si>
  <si>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</si>
  <si>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</si>
  <si>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</si>
  <si>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</si>
  <si>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</si>
  <si>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</si>
  <si>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</si>
  <si>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</si>
  <si>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</si>
  <si>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</si>
  <si>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</si>
  <si>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</si>
  <si>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</si>
  <si>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</si>
  <si>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</si>
  <si>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</si>
  <si>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</si>
  <si>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</si>
  <si>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</si>
  <si>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</si>
  <si>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</si>
  <si>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</si>
  <si>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</si>
  <si>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</si>
  <si>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</si>
  <si>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</si>
  <si>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</si>
  <si>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</si>
  <si>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</si>
  <si>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</si>
  <si>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</si>
  <si>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</si>
  <si>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</si>
  <si>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</si>
  <si>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</si>
  <si>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</si>
  <si>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</si>
  <si>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</si>
  <si>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</si>
  <si>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</si>
  <si>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</si>
  <si>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</si>
  <si>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</si>
  <si>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</si>
  <si>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</si>
  <si>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</si>
  <si>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</si>
  <si>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</si>
  <si>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</si>
  <si>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</si>
  <si>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</si>
  <si>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</si>
  <si>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</si>
  <si>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</si>
  <si>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</si>
  <si>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</si>
  <si>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</si>
  <si>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</si>
  <si>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</si>
  <si>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</si>
  <si>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</si>
  <si>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</si>
  <si>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</si>
  <si>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</si>
  <si>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</si>
  <si>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</si>
  <si>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</si>
  <si>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</si>
  <si>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</si>
  <si>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</si>
  <si>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</si>
  <si>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</si>
  <si>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</si>
  <si>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</si>
  <si>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</si>
  <si>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</si>
  <si>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</si>
  <si>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</si>
  <si>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</si>
  <si>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</si>
  <si>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</si>
  <si>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</si>
  <si>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</si>
  <si>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</si>
  <si>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</si>
  <si>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</si>
  <si>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</si>
  <si>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</si>
  <si>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</si>
  <si>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</si>
  <si>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</si>
  <si>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</si>
  <si>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</si>
  <si>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</si>
  <si>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</si>
  <si>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</si>
  <si>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</si>
  <si>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</si>
  <si>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</si>
  <si>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</si>
  <si>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</si>
  <si>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</si>
  <si>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</si>
  <si>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</si>
  <si>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</si>
  <si>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</si>
  <si>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</si>
  <si>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</si>
  <si>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</si>
  <si>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</si>
  <si>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</si>
  <si>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</si>
  <si>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</si>
  <si>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</si>
  <si>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</si>
  <si>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</si>
  <si>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</si>
  <si>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</si>
  <si>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</si>
  <si>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</si>
  <si>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</si>
  <si>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</si>
  <si>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</si>
  <si>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</si>
  <si>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</si>
  <si>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</si>
  <si>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</si>
  <si>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</si>
  <si>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</si>
  <si>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</si>
  <si>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</si>
  <si>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</si>
  <si>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</si>
  <si>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</si>
  <si>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</si>
  <si>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</si>
  <si>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</si>
  <si>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</si>
  <si>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</si>
  <si>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</si>
  <si>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</si>
  <si>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</si>
  <si>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</si>
  <si>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</si>
  <si>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</si>
  <si>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</si>
  <si>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</si>
  <si>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</si>
  <si>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</si>
  <si>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</si>
  <si>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</si>
  <si>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</si>
  <si>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</si>
  <si>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</si>
  <si>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</si>
  <si>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</si>
  <si>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</si>
  <si>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</si>
  <si>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</si>
  <si>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</si>
  <si>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</si>
  <si>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</si>
  <si>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</si>
  <si>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</si>
  <si>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</si>
  <si>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</si>
  <si>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</si>
  <si>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</si>
  <si>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</si>
  <si>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</si>
  <si>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</si>
  <si>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</si>
  <si>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</si>
  <si>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</si>
  <si>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</si>
  <si>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</si>
  <si>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</si>
  <si>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</si>
  <si>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</si>
  <si>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</si>
  <si>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</si>
  <si>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</si>
  <si>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</si>
  <si>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</si>
  <si>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</si>
  <si>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</si>
  <si>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</si>
  <si>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</si>
  <si>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</si>
  <si>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</si>
  <si>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</si>
  <si>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</si>
  <si>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</si>
  <si>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</si>
  <si>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</si>
  <si>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</si>
  <si>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</si>
  <si>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</si>
  <si>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</si>
  <si>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</si>
  <si>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</si>
  <si>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</si>
  <si>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</si>
  <si>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</si>
  <si>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</si>
  <si>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</si>
  <si>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</si>
  <si>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</si>
  <si>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</si>
  <si>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</si>
  <si>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</si>
  <si>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</si>
  <si>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</si>
  <si>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</si>
  <si>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</si>
  <si>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</si>
  <si>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</si>
  <si>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</si>
  <si>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</si>
  <si>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</si>
  <si>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</si>
  <si>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</si>
  <si>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</si>
  <si>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</si>
  <si>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</si>
  <si>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</si>
  <si>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</si>
  <si>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</si>
  <si>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</si>
  <si>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</si>
  <si>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</si>
  <si>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</si>
  <si>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</si>
  <si>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</si>
  <si>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</si>
  <si>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</si>
  <si>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</si>
  <si>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</si>
  <si>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</si>
  <si>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</si>
  <si>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</si>
  <si>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</si>
  <si>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</si>
  <si>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</si>
  <si>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</si>
  <si>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</si>
  <si>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</si>
  <si>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</si>
  <si>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</si>
  <si>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</si>
  <si>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</si>
  <si>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</si>
  <si>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</si>
  <si>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</si>
  <si>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</si>
  <si>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</si>
  <si>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</si>
  <si>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</si>
  <si>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</si>
  <si>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</si>
  <si>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</si>
  <si>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</si>
  <si>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</si>
  <si>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</si>
  <si>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</si>
  <si>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</si>
  <si>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</si>
  <si>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</si>
  <si>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</si>
  <si>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</si>
  <si>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</si>
  <si>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</si>
  <si>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</si>
  <si>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</si>
  <si>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</si>
  <si>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</si>
  <si>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</si>
  <si>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</si>
  <si>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</si>
  <si>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</si>
  <si>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</si>
  <si>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</si>
  <si>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</si>
  <si>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</si>
  <si>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</si>
  <si>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</si>
  <si>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</si>
  <si>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</si>
  <si>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</si>
  <si>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</si>
  <si>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</si>
  <si>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</si>
  <si>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</si>
  <si>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</si>
  <si>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</si>
  <si>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</si>
  <si>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</si>
  <si>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</si>
  <si>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</si>
  <si>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</si>
  <si>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</si>
  <si>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</si>
  <si>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</si>
  <si>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</si>
  <si>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</si>
  <si>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</si>
  <si>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</si>
  <si>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</si>
  <si>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</si>
  <si>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</si>
  <si>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</si>
  <si>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</si>
  <si>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</si>
  <si>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</si>
  <si>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</si>
  <si>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</si>
  <si>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</si>
  <si>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</si>
  <si>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</si>
  <si>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</si>
  <si>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</si>
  <si>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</si>
  <si>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</si>
  <si>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</si>
  <si>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</si>
  <si>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</si>
  <si>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</si>
  <si>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</si>
  <si>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</si>
  <si>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</si>
  <si>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</si>
  <si>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</si>
  <si>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</si>
  <si>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</si>
  <si>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</si>
  <si>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</si>
  <si>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</si>
  <si>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</si>
  <si>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</si>
  <si>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</si>
  <si>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</si>
  <si>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</si>
  <si>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</si>
  <si>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</si>
  <si>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</si>
  <si>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</si>
  <si>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</si>
  <si>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</si>
  <si>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</si>
  <si>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</si>
  <si>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</si>
  <si>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</si>
  <si>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</si>
  <si>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</si>
  <si>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</si>
  <si>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</si>
  <si>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</si>
  <si>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</si>
  <si>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</si>
  <si>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</si>
  <si>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</si>
  <si>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</si>
  <si>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</si>
  <si>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</si>
  <si>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</si>
  <si>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</si>
  <si>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</si>
  <si>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</si>
  <si>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</si>
  <si>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</si>
  <si>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</si>
  <si>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</si>
  <si>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</si>
  <si>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</si>
  <si>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</si>
  <si>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</si>
  <si>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</si>
  <si>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</si>
  <si>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</si>
  <si>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</si>
  <si>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</si>
  <si>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</si>
  <si>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</si>
  <si>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</si>
  <si>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</si>
  <si>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</si>
  <si>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</si>
  <si>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</si>
  <si>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</si>
  <si>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</si>
  <si>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</si>
  <si>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</si>
  <si>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</si>
  <si>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</si>
  <si>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</si>
  <si>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</si>
  <si>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</si>
  <si>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</si>
  <si>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</si>
  <si>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</si>
  <si>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</si>
  <si>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</si>
  <si>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</si>
  <si>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</si>
  <si>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</si>
  <si>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</si>
  <si>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</si>
  <si>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</si>
  <si>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</si>
  <si>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</si>
  <si>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</si>
  <si>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</si>
  <si>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</si>
  <si>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</si>
  <si>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</si>
  <si>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</si>
  <si>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</si>
  <si>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</si>
  <si>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</si>
  <si>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</si>
  <si>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</si>
  <si>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</si>
  <si>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</si>
  <si>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</si>
  <si>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</si>
  <si>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</si>
  <si>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</si>
  <si>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</si>
  <si>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</si>
  <si>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</si>
  <si>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</si>
  <si>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</si>
  <si>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</si>
  <si>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</si>
  <si>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</si>
  <si>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</si>
  <si>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</si>
  <si>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</si>
  <si>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</si>
  <si>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</si>
  <si>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</si>
  <si>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</si>
  <si>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</si>
  <si>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</si>
  <si>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</si>
  <si>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</si>
  <si>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</si>
  <si>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</si>
  <si>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</si>
  <si>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</si>
  <si>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</si>
  <si>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</si>
  <si>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</si>
  <si>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</si>
  <si>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</si>
  <si>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</si>
  <si>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</si>
  <si>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</si>
  <si>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</si>
  <si>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</si>
  <si>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</si>
  <si>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</si>
  <si>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</si>
  <si>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</si>
  <si>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</si>
  <si>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</si>
  <si>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</si>
  <si>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</si>
  <si>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</si>
  <si>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</si>
  <si>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</si>
  <si>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</si>
  <si>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</si>
  <si>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</si>
  <si>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</si>
  <si>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</si>
  <si>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</si>
  <si>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</si>
  <si>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</si>
  <si>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</si>
  <si>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</si>
  <si>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</si>
  <si>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</si>
  <si>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</si>
  <si>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</si>
  <si>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</si>
  <si>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</si>
  <si>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</si>
  <si>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</si>
  <si>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</si>
  <si>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</si>
  <si>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</si>
  <si>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</si>
  <si>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</si>
  <si>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</si>
  <si>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</si>
  <si>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</si>
  <si>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</si>
  <si>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</si>
  <si>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</si>
  <si>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</si>
  <si>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</si>
  <si>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</si>
  <si>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</si>
  <si>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</si>
  <si>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</si>
  <si>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</si>
  <si>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</si>
  <si>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</si>
  <si>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</si>
  <si>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</si>
  <si>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</si>
  <si>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</si>
  <si>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</si>
  <si>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</si>
  <si>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</si>
  <si>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</si>
  <si>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</si>
  <si>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</si>
  <si>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</si>
  <si>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</si>
  <si>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</si>
  <si>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</si>
  <si>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</si>
  <si>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</si>
  <si>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</si>
  <si>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</si>
  <si>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</si>
  <si>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</si>
  <si>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</si>
  <si>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</si>
  <si>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</si>
  <si>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</si>
  <si>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</si>
  <si>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</si>
  <si>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</si>
  <si>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</si>
  <si>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</si>
  <si>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</si>
  <si>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</si>
  <si>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</si>
  <si>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</si>
  <si>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</si>
  <si>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</si>
  <si>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</si>
  <si>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</si>
  <si>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</si>
  <si>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</si>
  <si>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</si>
  <si>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</si>
  <si>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</si>
  <si>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</si>
  <si>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</si>
  <si>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</si>
  <si>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</si>
  <si>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</si>
  <si>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</si>
  <si>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</si>
  <si>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</si>
  <si>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</si>
  <si>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</si>
  <si>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</si>
  <si>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</si>
  <si>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</si>
  <si>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</si>
  <si>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</si>
  <si>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</si>
  <si>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</si>
  <si>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</si>
  <si>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</si>
  <si>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</si>
  <si>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</si>
  <si>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</si>
  <si>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</si>
  <si>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</si>
  <si>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</si>
  <si>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</si>
  <si>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</si>
  <si>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</si>
  <si>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</si>
  <si>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</si>
  <si>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</si>
  <si>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</si>
  <si>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</si>
  <si>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</si>
  <si>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</si>
  <si>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</si>
  <si>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</si>
  <si>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</si>
  <si>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</si>
  <si>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</si>
  <si>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</si>
  <si>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</si>
  <si>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</si>
  <si>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</si>
  <si>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</si>
  <si>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</si>
  <si>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</si>
  <si>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</si>
  <si>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</si>
  <si>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</si>
  <si>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</si>
  <si>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</si>
  <si>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</si>
  <si>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</si>
  <si>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</si>
  <si>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</si>
  <si>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</si>
  <si>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</si>
  <si>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</si>
  <si>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</si>
  <si>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</si>
  <si>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</si>
  <si>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</si>
  <si>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</si>
  <si>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</si>
  <si>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</si>
  <si>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</si>
  <si>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</si>
  <si>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</si>
  <si>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</si>
  <si>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</si>
  <si>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</si>
  <si>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</si>
  <si>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</si>
  <si>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</si>
  <si>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</si>
  <si>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</si>
  <si>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</si>
  <si>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</si>
  <si>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</si>
  <si>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</si>
  <si>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</si>
  <si>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</si>
  <si>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</si>
  <si>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</si>
  <si>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</si>
  <si>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</si>
  <si>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</si>
  <si>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</si>
  <si>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</si>
  <si>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</si>
  <si>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</si>
  <si>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</si>
  <si>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</si>
  <si>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</si>
  <si>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</si>
  <si>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</si>
  <si>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</si>
  <si>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</si>
  <si>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</si>
  <si>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</si>
  <si>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</si>
  <si>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</si>
  <si>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</si>
  <si>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</si>
  <si>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</si>
  <si>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</si>
  <si>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</si>
  <si>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</si>
  <si>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</si>
  <si>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</si>
  <si>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</si>
  <si>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</si>
  <si>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</si>
  <si>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</si>
  <si>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</si>
  <si>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</si>
  <si>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</si>
  <si>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</si>
  <si>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</si>
  <si>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</si>
  <si>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</si>
  <si>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</si>
  <si>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</si>
  <si>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</si>
  <si>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</si>
  <si>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</si>
  <si>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</si>
  <si>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</si>
  <si>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</si>
  <si>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</si>
  <si>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</si>
  <si>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</si>
  <si>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</si>
  <si>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</si>
  <si>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</si>
  <si>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</si>
  <si>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</si>
  <si>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</si>
  <si>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</si>
  <si>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</si>
  <si>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</si>
  <si>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</si>
  <si>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</si>
  <si>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</si>
  <si>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</si>
  <si>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</si>
  <si>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</si>
  <si>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</si>
  <si>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</si>
  <si>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</si>
  <si>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</si>
  <si>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</si>
  <si>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</si>
  <si>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</si>
  <si>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</si>
  <si>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</si>
  <si>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</si>
  <si>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</si>
  <si>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</si>
  <si>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</si>
  <si>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</si>
  <si>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</si>
  <si>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</si>
  <si>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</si>
  <si>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</si>
  <si>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</si>
  <si>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</si>
  <si>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</si>
  <si>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</si>
  <si>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</si>
  <si>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</si>
  <si>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</si>
  <si>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</si>
  <si>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</si>
  <si>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</si>
  <si>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</si>
  <si>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</si>
  <si>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</si>
  <si>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</si>
  <si>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</si>
  <si>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</si>
  <si>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</si>
  <si>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</si>
  <si>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</si>
  <si>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</si>
  <si>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</si>
  <si>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</si>
  <si>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</si>
  <si>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</si>
  <si>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</si>
  <si>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</si>
  <si>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</si>
  <si>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</si>
  <si>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</si>
  <si>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</si>
  <si>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</si>
  <si>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</si>
  <si>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</si>
  <si>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</si>
  <si>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</si>
  <si>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</si>
  <si>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</si>
  <si>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</si>
  <si>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</si>
  <si>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</si>
  <si>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</si>
  <si>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</si>
  <si>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</si>
  <si>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</si>
  <si>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</si>
  <si>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</si>
  <si>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</si>
  <si>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</si>
  <si>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</si>
  <si>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</si>
  <si>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</si>
  <si>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</si>
  <si>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</si>
  <si>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</si>
  <si>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</si>
  <si>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</si>
  <si>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</si>
  <si>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</si>
  <si>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</si>
  <si>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</si>
  <si>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</si>
  <si>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</si>
  <si>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</si>
  <si>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</si>
  <si>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</si>
  <si>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</si>
  <si>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</si>
  <si>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</si>
  <si>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</si>
  <si>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</si>
  <si>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</si>
  <si>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</si>
  <si>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</si>
  <si>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</si>
  <si>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</si>
  <si>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</si>
  <si>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</si>
  <si>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</si>
  <si>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</si>
  <si>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</si>
  <si>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</si>
  <si>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</si>
  <si>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</si>
  <si>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</si>
  <si>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</si>
  <si>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</si>
  <si>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</si>
  <si>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</si>
  <si>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</si>
  <si>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</si>
  <si>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</si>
  <si>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</si>
  <si>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</si>
  <si>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</si>
  <si>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</si>
  <si>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</si>
  <si>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</si>
  <si>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</si>
  <si>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</si>
  <si>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</si>
  <si>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</si>
  <si>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</si>
  <si>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</si>
  <si>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</si>
  <si>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</si>
  <si>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</si>
  <si>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</si>
  <si>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</si>
  <si>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</si>
  <si>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</si>
  <si>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</si>
  <si>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</si>
  <si>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</si>
  <si>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</si>
  <si>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</si>
  <si>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</si>
  <si>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</si>
  <si>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</si>
  <si>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</si>
  <si>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</si>
  <si>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</si>
  <si>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</si>
  <si>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</si>
  <si>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</si>
  <si>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</si>
  <si>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</si>
  <si>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</si>
  <si>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</si>
  <si>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</si>
  <si>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</si>
  <si>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</si>
  <si>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</si>
  <si>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</si>
  <si>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</si>
  <si>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</si>
  <si>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</si>
  <si>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</si>
  <si>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</si>
  <si>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</si>
  <si>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</si>
  <si>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</si>
  <si>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</si>
  <si>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</si>
  <si>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</si>
  <si>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</si>
  <si>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</si>
  <si>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</si>
  <si>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</si>
  <si>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</si>
  <si>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</si>
  <si>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</si>
  <si>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</si>
  <si>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</si>
  <si>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</si>
  <si>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</si>
  <si>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</si>
  <si>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</si>
  <si>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</si>
  <si>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</si>
  <si>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</si>
  <si>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</si>
  <si>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</si>
  <si>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</si>
  <si>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</si>
  <si>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</si>
  <si>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</si>
  <si>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</si>
  <si>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</si>
  <si>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</si>
  <si>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</si>
  <si>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</si>
  <si>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</si>
  <si>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</si>
  <si>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</si>
  <si>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</si>
  <si>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</si>
  <si>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</si>
  <si>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</si>
  <si>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</si>
  <si>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</si>
  <si>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</si>
  <si>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</si>
  <si>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</si>
  <si>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</si>
  <si>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</si>
  <si>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</si>
  <si>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</si>
  <si>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</si>
  <si>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</si>
  <si>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</si>
  <si>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</si>
  <si>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</si>
  <si>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</si>
  <si>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</si>
  <si>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</si>
  <si>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</si>
  <si>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</si>
  <si>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</si>
  <si>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</si>
  <si>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</si>
  <si>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</si>
  <si>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</si>
  <si>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</si>
  <si>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</si>
  <si>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</si>
  <si>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</si>
  <si>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</si>
  <si>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</si>
  <si>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</si>
  <si>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</si>
  <si>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</si>
  <si>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</si>
  <si>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</si>
  <si>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</si>
  <si>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</si>
  <si>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</si>
  <si>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</si>
  <si>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</si>
  <si>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</si>
  <si>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</si>
  <si>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</si>
  <si>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</si>
  <si>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</si>
  <si>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</si>
  <si>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</si>
  <si>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</si>
  <si>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</si>
  <si>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</si>
  <si>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</si>
  <si>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</si>
  <si>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</si>
  <si>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</si>
  <si>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</si>
  <si>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</si>
  <si>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</si>
  <si>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</si>
  <si>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</si>
  <si>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</si>
  <si>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</si>
  <si>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</si>
  <si>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</si>
  <si>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</si>
  <si>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</si>
  <si>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</si>
  <si>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</si>
  <si>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</si>
  <si>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</si>
  <si>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</si>
  <si>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</si>
  <si>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</si>
  <si>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</si>
  <si>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</si>
  <si>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</si>
  <si>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</si>
  <si>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</si>
  <si>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</si>
  <si>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</si>
  <si>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</si>
  <si>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</si>
  <si>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</si>
  <si>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</si>
  <si>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</si>
  <si>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</si>
  <si>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</si>
  <si>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</si>
  <si>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</si>
  <si>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</si>
  <si>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</si>
  <si>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</si>
  <si>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</si>
  <si>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</si>
  <si>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</si>
  <si>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</si>
  <si>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</si>
  <si>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</si>
  <si>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</si>
  <si>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</si>
  <si>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</si>
  <si>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</si>
  <si>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</si>
  <si>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</si>
  <si>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</si>
  <si>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</si>
  <si>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</si>
  <si>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</si>
  <si>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</si>
  <si>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</si>
  <si>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</si>
  <si>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</si>
  <si>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</si>
  <si>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</si>
  <si>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</si>
  <si>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</si>
  <si>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</si>
  <si>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</si>
  <si>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</si>
  <si>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</si>
  <si>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</si>
  <si>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</si>
  <si>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</si>
  <si>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</si>
  <si>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</si>
  <si>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</si>
  <si>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</si>
  <si>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</si>
  <si>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</si>
  <si>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</si>
  <si>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</si>
  <si>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</si>
  <si>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</si>
  <si>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</si>
  <si>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</si>
  <si>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</si>
  <si>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</si>
  <si>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</si>
  <si>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</si>
  <si>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</si>
  <si>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</si>
  <si>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</si>
  <si>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</si>
  <si>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</si>
  <si>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</si>
  <si>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</si>
  <si>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</si>
  <si>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</si>
  <si>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</si>
  <si>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</si>
  <si>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</si>
  <si>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</si>
  <si>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</si>
  <si>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</si>
  <si>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</si>
  <si>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</si>
  <si>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</si>
  <si>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</si>
  <si>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</si>
  <si>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</si>
  <si>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</si>
  <si>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</si>
  <si>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</si>
  <si>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</si>
  <si>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</si>
  <si>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</si>
  <si>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</si>
  <si>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</si>
  <si>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</si>
  <si>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</si>
  <si>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</si>
  <si>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</si>
  <si>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</si>
  <si>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</si>
  <si>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</si>
  <si>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</si>
  <si>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</si>
  <si>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</si>
  <si>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</si>
  <si>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</si>
  <si>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</si>
  <si>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</si>
  <si>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</si>
  <si>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</si>
  <si>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</si>
  <si>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</si>
  <si>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</si>
  <si>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</si>
  <si>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</si>
  <si>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</si>
  <si>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</si>
  <si>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</si>
  <si>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</si>
  <si>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</si>
  <si>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</si>
  <si>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</si>
  <si>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</si>
  <si>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</si>
  <si>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</si>
  <si>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</si>
  <si>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</si>
  <si>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</si>
  <si>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</si>
  <si>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</si>
  <si>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</si>
  <si>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</si>
  <si>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</si>
  <si>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</si>
  <si>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</si>
  <si>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</si>
  <si>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</si>
  <si>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</si>
  <si>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</si>
  <si>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</si>
  <si>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</si>
  <si>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</si>
  <si>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</si>
  <si>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</si>
  <si>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</si>
  <si>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</si>
  <si>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</si>
  <si>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</si>
  <si>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</si>
  <si>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</si>
  <si>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</si>
  <si>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</si>
  <si>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</si>
  <si>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</si>
  <si>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</si>
  <si>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</si>
  <si>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</si>
  <si>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</si>
  <si>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</si>
  <si>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</si>
  <si>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</si>
  <si>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</si>
  <si>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</si>
  <si>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</si>
  <si>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</si>
  <si>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</si>
  <si>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</si>
  <si>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</si>
  <si>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</si>
  <si>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</si>
  <si>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</si>
  <si>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</si>
  <si>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</si>
  <si>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</si>
  <si>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</si>
  <si>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</si>
  <si>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</si>
  <si>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</si>
  <si>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</si>
  <si>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</si>
  <si>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</si>
  <si>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</si>
  <si>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</si>
  <si>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</si>
  <si>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</si>
  <si>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</si>
  <si>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</si>
  <si>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</si>
  <si>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</si>
  <si>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</si>
  <si>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</si>
  <si>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</si>
  <si>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</si>
  <si>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</si>
  <si>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</si>
  <si>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</si>
  <si>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</si>
  <si>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</si>
  <si>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</si>
  <si>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</si>
  <si>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</si>
  <si>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</si>
  <si>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</si>
  <si>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</si>
  <si>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</si>
  <si>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</si>
  <si>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</si>
  <si>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</si>
  <si>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</si>
  <si>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</si>
  <si>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</si>
  <si>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</si>
  <si>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</si>
  <si>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</si>
  <si>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</si>
  <si>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</si>
  <si>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</si>
  <si>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</si>
  <si>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</si>
  <si>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</si>
  <si>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</si>
  <si>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</si>
  <si>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</si>
  <si>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</si>
  <si>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</si>
  <si>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</si>
  <si>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</si>
  <si>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</si>
  <si>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</si>
  <si>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</si>
  <si>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</si>
  <si>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</si>
  <si>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</si>
  <si>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</si>
  <si>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</si>
  <si>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</si>
  <si>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</si>
  <si>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</si>
  <si>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</si>
  <si>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</si>
  <si>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</si>
  <si>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</si>
  <si>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</si>
  <si>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</si>
  <si>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</si>
  <si>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</si>
  <si>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</si>
  <si>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</si>
  <si>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</si>
  <si>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</si>
  <si>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</si>
  <si>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</si>
  <si>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</si>
  <si>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</si>
  <si>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</si>
  <si>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</si>
  <si>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</si>
  <si>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</si>
  <si>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</si>
  <si>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</si>
  <si>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</si>
  <si>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</si>
  <si>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</si>
  <si>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</si>
  <si>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</si>
  <si>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</si>
  <si>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</si>
  <si>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</si>
  <si>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</si>
  <si>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</si>
  <si>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</si>
  <si>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</si>
  <si>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</si>
  <si>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</si>
  <si>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</si>
  <si>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</si>
  <si>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</si>
  <si>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</si>
  <si>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</si>
  <si>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</si>
  <si>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</si>
  <si>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</si>
  <si>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</si>
  <si>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</si>
  <si>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</si>
  <si>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</si>
  <si>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</si>
  <si>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</si>
  <si>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</si>
  <si>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</si>
  <si>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</si>
  <si>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</si>
  <si>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</si>
  <si>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</si>
  <si>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</si>
  <si>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</si>
  <si>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</si>
  <si>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</si>
  <si>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</si>
  <si>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</si>
  <si>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</si>
  <si>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</si>
  <si>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</si>
  <si>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</si>
  <si>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</si>
  <si>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</si>
  <si>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</si>
  <si>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</si>
  <si>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</si>
  <si>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</si>
  <si>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</si>
  <si>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</si>
  <si>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</si>
  <si>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</si>
  <si>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</si>
  <si>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</si>
  <si>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</si>
  <si>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</si>
  <si>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</si>
  <si>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</si>
  <si>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</si>
  <si>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</si>
  <si>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</si>
  <si>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</si>
  <si>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</si>
  <si>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</si>
  <si>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</si>
  <si>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</si>
  <si>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</si>
  <si>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</si>
  <si>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</si>
  <si>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</si>
  <si>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</si>
  <si>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</si>
  <si>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</si>
  <si>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</si>
  <si>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</si>
  <si>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</si>
  <si>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</si>
  <si>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</si>
  <si>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</si>
  <si>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</si>
  <si>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</si>
  <si>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</si>
  <si>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</si>
  <si>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</si>
  <si>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</si>
  <si>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</si>
  <si>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</si>
  <si>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</si>
  <si>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</si>
  <si>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</si>
  <si>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</si>
  <si>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</si>
  <si>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</si>
  <si>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</si>
  <si>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</si>
  <si>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</si>
  <si>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</si>
  <si>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</si>
  <si>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</si>
  <si>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</si>
  <si>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</si>
  <si>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</si>
  <si>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</si>
  <si>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</si>
  <si>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</si>
  <si>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</si>
  <si>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</si>
  <si>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</si>
  <si>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</si>
  <si>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</si>
  <si>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</si>
  <si>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</si>
  <si>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</si>
  <si>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</si>
  <si>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</si>
  <si>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</si>
  <si>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</si>
  <si>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</si>
  <si>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</si>
  <si>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</si>
  <si>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</si>
  <si>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</si>
  <si>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</si>
  <si>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</si>
  <si>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</si>
  <si>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</si>
  <si>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</si>
  <si>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</si>
  <si>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</si>
  <si>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</si>
  <si>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</si>
  <si>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</si>
  <si>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</si>
  <si>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</si>
  <si>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</si>
  <si>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</si>
  <si>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</si>
  <si>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</si>
  <si>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</si>
  <si>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</si>
  <si>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</si>
  <si>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</si>
  <si>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</si>
  <si>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</si>
  <si>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</si>
  <si>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</si>
  <si>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</si>
  <si>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</si>
  <si>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</si>
  <si>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</si>
  <si>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</si>
  <si>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</si>
  <si>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</si>
  <si>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</si>
  <si>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</si>
  <si>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</si>
  <si>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</si>
  <si>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</si>
  <si>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</si>
  <si>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</si>
  <si>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</si>
  <si>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</si>
  <si>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</si>
  <si>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</si>
  <si>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</si>
  <si>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</si>
  <si>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</si>
  <si>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</si>
  <si>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</si>
  <si>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</si>
  <si>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</si>
  <si>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</si>
  <si>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</si>
  <si>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</si>
  <si>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</si>
  <si>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</si>
  <si>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</si>
  <si>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</si>
  <si>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</si>
  <si>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</si>
  <si>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</si>
  <si>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</si>
  <si>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</si>
  <si>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</si>
  <si>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</si>
  <si>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</si>
  <si>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</si>
  <si>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</si>
  <si>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</si>
  <si>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</si>
  <si>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</si>
  <si>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</si>
  <si>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</si>
  <si>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</si>
  <si>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</si>
  <si>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</si>
  <si>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</si>
  <si>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</si>
  <si>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</si>
  <si>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</si>
  <si>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</si>
  <si>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</si>
  <si>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</si>
  <si>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</si>
  <si>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</si>
  <si>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</si>
  <si>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</si>
  <si>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</si>
  <si>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</si>
  <si>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</si>
  <si>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</si>
  <si>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</si>
  <si>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</si>
  <si>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</si>
  <si>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</si>
  <si>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</si>
  <si>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</si>
  <si>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</si>
  <si>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</si>
  <si>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</si>
  <si>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</si>
  <si>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</si>
  <si>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</si>
  <si>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</si>
  <si>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</si>
  <si>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</si>
  <si>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</si>
  <si>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</si>
  <si>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</si>
  <si>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</si>
  <si>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</si>
  <si>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</si>
  <si>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</si>
  <si>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</si>
  <si>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</si>
  <si>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</si>
  <si>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</si>
  <si>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</si>
  <si>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</si>
  <si>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</si>
  <si>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</si>
  <si>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</si>
  <si>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</si>
  <si>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</si>
  <si>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</si>
  <si>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</si>
  <si>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</si>
  <si>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</si>
  <si>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</si>
  <si>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</si>
  <si>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</si>
  <si>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</si>
  <si>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</si>
  <si>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</si>
  <si>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</si>
  <si>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</si>
  <si>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</si>
  <si>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</si>
  <si>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</si>
  <si>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</si>
  <si>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</si>
  <si>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</si>
  <si>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</si>
  <si>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</si>
  <si>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</si>
  <si>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</si>
  <si>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</si>
  <si>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</si>
  <si>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</si>
  <si>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</si>
  <si>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</si>
  <si>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</si>
  <si>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</si>
  <si>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</si>
  <si>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</si>
  <si>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</si>
  <si>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</si>
  <si>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</si>
  <si>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</si>
  <si>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</si>
  <si>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</si>
  <si>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</si>
  <si>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</si>
  <si>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</si>
  <si>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</si>
  <si>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</si>
  <si>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</si>
  <si>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</si>
  <si>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</si>
  <si>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</si>
  <si>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</si>
  <si>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</si>
  <si>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</si>
  <si>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</si>
  <si>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</si>
  <si>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</si>
  <si>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</si>
  <si>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</si>
  <si>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</si>
  <si>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</si>
  <si>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</si>
  <si>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</si>
  <si>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</si>
  <si>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</si>
  <si>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</si>
  <si>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</si>
  <si>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</si>
  <si>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</si>
  <si>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</si>
  <si>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</si>
  <si>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</si>
  <si>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</si>
  <si>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</si>
  <si>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</si>
  <si>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</si>
  <si>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</si>
  <si>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</si>
  <si>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</si>
  <si>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</si>
  <si>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</si>
  <si>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</si>
  <si>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</si>
  <si>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</si>
  <si>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</si>
  <si>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</si>
  <si>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</si>
  <si>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</si>
  <si>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</si>
  <si>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</si>
  <si>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</si>
  <si>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</si>
  <si>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</si>
  <si>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</si>
  <si>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</si>
  <si>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</si>
  <si>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</si>
  <si>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</si>
  <si>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</si>
  <si>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</si>
  <si>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</si>
  <si>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</si>
  <si>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</si>
  <si>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</si>
  <si>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</si>
  <si>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</si>
  <si>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</si>
  <si>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</si>
  <si>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</si>
  <si>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</si>
  <si>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</si>
  <si>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</si>
  <si>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</si>
  <si>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</si>
  <si>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</si>
  <si>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</si>
  <si>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</si>
  <si>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</si>
  <si>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</si>
  <si>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</si>
  <si>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</si>
  <si>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</si>
  <si>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</si>
  <si>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</si>
  <si>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</si>
  <si>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</si>
  <si>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</si>
  <si>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</si>
  <si>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</si>
  <si>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</si>
  <si>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</si>
  <si>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</si>
  <si>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</si>
  <si>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</si>
  <si>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</si>
  <si>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</si>
  <si>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</si>
  <si>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</si>
  <si>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</si>
  <si>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</si>
  <si>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</si>
  <si>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</si>
  <si>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</si>
  <si>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</si>
  <si>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</si>
  <si>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</si>
  <si>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</si>
  <si>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</si>
  <si>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</si>
  <si>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</si>
  <si>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</si>
  <si>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</si>
  <si>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</si>
  <si>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</si>
  <si>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</si>
  <si>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</si>
  <si>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</si>
  <si>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</si>
  <si>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</si>
  <si>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</si>
  <si>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</si>
  <si>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</si>
  <si>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</si>
  <si>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</si>
  <si>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</si>
  <si>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</si>
  <si>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</si>
  <si>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</si>
  <si>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</si>
  <si>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</si>
  <si>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</si>
  <si>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</si>
  <si>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</si>
  <si>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</si>
  <si>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</si>
  <si>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</si>
  <si>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</si>
  <si>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</si>
  <si>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</si>
  <si>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</si>
  <si>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</si>
  <si>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</si>
  <si>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</si>
  <si>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</si>
  <si>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</si>
  <si>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</si>
  <si>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</si>
  <si>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</si>
  <si>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</si>
  <si>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</si>
  <si>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</si>
  <si>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</si>
  <si>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</si>
  <si>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</si>
  <si>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</si>
  <si>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</si>
  <si>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</si>
  <si>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</si>
  <si>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</si>
  <si>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</si>
  <si>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</si>
  <si>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</si>
  <si>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</si>
  <si>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</si>
  <si>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</si>
  <si>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</si>
  <si>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</si>
  <si>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</si>
  <si>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</si>
  <si>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</si>
  <si>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</si>
  <si>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</si>
  <si>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</si>
  <si>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</si>
  <si>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</si>
  <si>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</si>
  <si>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</si>
  <si>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</si>
  <si>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</si>
  <si>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</si>
  <si>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</si>
  <si>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</si>
  <si>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</si>
  <si>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</si>
  <si>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</si>
  <si>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</si>
  <si>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</si>
  <si>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</si>
  <si>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</si>
  <si>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</si>
  <si>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</si>
  <si>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</si>
  <si>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</si>
  <si>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</si>
  <si>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</si>
  <si>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</si>
  <si>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</si>
  <si>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</si>
  <si>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</si>
  <si>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</si>
  <si>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</si>
  <si>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</si>
  <si>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</si>
  <si>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</si>
  <si>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</si>
  <si>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</si>
  <si>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</si>
  <si>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</si>
  <si>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</si>
  <si>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</si>
  <si>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</si>
  <si>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</si>
  <si>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</si>
  <si>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</si>
  <si>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</si>
  <si>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</si>
  <si>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</si>
  <si>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</si>
  <si>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</si>
  <si>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</si>
  <si>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</si>
  <si>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</si>
  <si>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</si>
  <si>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</si>
  <si>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</si>
  <si>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</si>
  <si>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</si>
  <si>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</si>
  <si>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</si>
  <si>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</si>
  <si>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</si>
  <si>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</si>
  <si>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</si>
  <si>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</si>
  <si>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</si>
  <si>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</si>
  <si>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</si>
  <si>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</si>
  <si>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</si>
  <si>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</si>
  <si>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</si>
  <si>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</si>
  <si>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</si>
  <si>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</si>
  <si>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</si>
  <si>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</si>
  <si>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</si>
  <si>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</si>
  <si>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</si>
  <si>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</si>
  <si>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</si>
  <si>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</si>
  <si>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</si>
  <si>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</si>
  <si>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</si>
  <si>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</si>
  <si>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</si>
  <si>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</si>
  <si>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</si>
  <si>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</si>
  <si>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</si>
  <si>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</si>
  <si>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</si>
  <si>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</si>
  <si>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</si>
  <si>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</si>
  <si>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</si>
  <si>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</si>
  <si>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</si>
  <si>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</si>
  <si>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</si>
  <si>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</si>
  <si>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</si>
  <si>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</si>
  <si>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</si>
  <si>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</si>
  <si>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</si>
  <si>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</si>
  <si>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</si>
  <si>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</si>
  <si>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</si>
  <si>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</si>
  <si>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</si>
  <si>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</si>
  <si>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</si>
  <si>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</si>
  <si>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</si>
  <si>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</si>
  <si>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</si>
  <si>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</si>
  <si>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</si>
  <si>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</si>
  <si>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</si>
  <si>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</si>
  <si>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</si>
  <si>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</si>
  <si>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</si>
  <si>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</si>
  <si>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</si>
  <si>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</si>
  <si>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</si>
  <si>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</si>
  <si>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</si>
  <si>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</si>
  <si>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</si>
  <si>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</si>
  <si>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</si>
  <si>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</si>
  <si>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</si>
  <si>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</si>
  <si>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</si>
  <si>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</si>
  <si>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</si>
  <si>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</si>
  <si>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</si>
  <si>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</si>
  <si>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</si>
  <si>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</si>
  <si>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</si>
  <si>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</si>
  <si>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</si>
  <si>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</si>
  <si>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</si>
  <si>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</si>
  <si>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</si>
  <si>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</si>
  <si>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</si>
  <si>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</si>
  <si>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</si>
  <si>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</si>
  <si>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</si>
  <si>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</si>
  <si>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</si>
  <si>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</si>
  <si>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</si>
  <si>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</si>
  <si>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</si>
  <si>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</si>
  <si>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</si>
  <si>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</si>
  <si>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</si>
  <si>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</si>
  <si>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</si>
  <si>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</si>
  <si>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</si>
  <si>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</si>
  <si>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</si>
  <si>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</si>
  <si>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</si>
  <si>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</si>
  <si>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</si>
  <si>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</si>
  <si>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</si>
  <si>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</si>
  <si>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</si>
  <si>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</si>
  <si>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</si>
  <si>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</si>
  <si>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</si>
  <si>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</si>
  <si>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</si>
  <si>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</si>
  <si>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</si>
  <si>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</si>
  <si>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</si>
  <si>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</si>
  <si>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</si>
  <si>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</si>
  <si>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</si>
  <si>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</si>
  <si>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</si>
  <si>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</si>
  <si>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</si>
  <si>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</si>
  <si>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</si>
  <si>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</si>
  <si>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</si>
  <si>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</si>
  <si>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</si>
  <si>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</si>
  <si>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</si>
  <si>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</si>
  <si>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</si>
  <si>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</si>
  <si>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</si>
  <si>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</si>
  <si>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</si>
  <si>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</si>
  <si>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</si>
  <si>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</si>
  <si>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</si>
  <si>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</si>
  <si>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</si>
  <si>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</si>
  <si>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</si>
  <si>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</si>
  <si>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</si>
  <si>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</si>
  <si>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</si>
  <si>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</si>
  <si>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</si>
  <si>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</si>
  <si>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</si>
  <si>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</si>
  <si>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</si>
  <si>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</si>
  <si>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</si>
  <si>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</si>
  <si>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</si>
  <si>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</si>
  <si>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</si>
  <si>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</si>
  <si>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</si>
  <si>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</si>
  <si>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</si>
  <si>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</si>
  <si>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</si>
  <si>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</si>
  <si>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</si>
  <si>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</si>
  <si>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</si>
  <si>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</si>
  <si>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</si>
  <si>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</si>
  <si>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</si>
  <si>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</si>
  <si>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</si>
  <si>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</si>
  <si>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</si>
  <si>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</si>
  <si>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</si>
  <si>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</si>
  <si>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</si>
  <si>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</si>
  <si>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</si>
  <si>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</si>
  <si>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</si>
  <si>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</si>
  <si>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</si>
  <si>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</si>
  <si>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</si>
  <si>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</si>
  <si>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</si>
  <si>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</si>
  <si>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</si>
  <si>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</si>
  <si>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</si>
  <si>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</si>
  <si>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</si>
  <si>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</si>
  <si>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</si>
  <si>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</si>
  <si>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</si>
  <si>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</si>
  <si>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</si>
  <si>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</si>
  <si>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</si>
  <si>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</si>
  <si>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</si>
  <si>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</si>
  <si>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</si>
  <si>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</si>
  <si>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</si>
  <si>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</si>
  <si>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</si>
  <si>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</si>
  <si>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</si>
  <si>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</si>
  <si>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</si>
  <si>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</si>
  <si>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</si>
  <si>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</si>
  <si>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</si>
  <si>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</si>
  <si>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</si>
  <si>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</si>
  <si>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</si>
  <si>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</si>
  <si>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</si>
  <si>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</si>
  <si>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</si>
  <si>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</si>
  <si>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</si>
  <si>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</si>
  <si>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</si>
  <si>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</si>
  <si>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</si>
  <si>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</si>
  <si>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</si>
  <si>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</si>
  <si>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</si>
  <si>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</si>
  <si>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</si>
  <si>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</si>
  <si>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</si>
  <si>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</si>
  <si>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</si>
  <si>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</si>
  <si>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</si>
  <si>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</si>
  <si>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</si>
  <si>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</si>
  <si>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</si>
  <si>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</si>
  <si>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</si>
  <si>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</si>
  <si>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</si>
  <si>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</si>
  <si>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</si>
  <si>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</si>
  <si>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</si>
  <si>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</si>
  <si>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</si>
  <si>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</si>
  <si>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</si>
  <si>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</si>
  <si>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</si>
  <si>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</si>
  <si>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</si>
  <si>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</si>
  <si>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</si>
  <si>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</si>
  <si>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</si>
  <si>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</si>
  <si>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</si>
  <si>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</si>
  <si>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</si>
  <si>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</si>
  <si>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</si>
  <si>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</si>
  <si>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</si>
  <si>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</si>
  <si>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</si>
  <si>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</si>
  <si>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</si>
  <si>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</si>
  <si>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</si>
  <si>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</si>
  <si>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</si>
  <si>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</si>
  <si>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</si>
  <si>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</si>
  <si>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</si>
  <si>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</si>
  <si>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</si>
  <si>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</si>
  <si>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</si>
  <si>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</si>
  <si>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</si>
  <si>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</si>
  <si>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</si>
  <si>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</si>
  <si>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</si>
  <si>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</si>
  <si>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</si>
  <si>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</si>
  <si>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</si>
  <si>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</si>
  <si>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</si>
  <si>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</si>
  <si>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</si>
  <si>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</si>
  <si>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</si>
  <si>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</si>
  <si>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</si>
  <si>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</si>
  <si>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</si>
  <si>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</si>
  <si>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</si>
  <si>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</si>
  <si>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</si>
  <si>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</si>
  <si>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</si>
  <si>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</si>
  <si>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</si>
  <si>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</si>
  <si>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</si>
  <si>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</si>
  <si>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</si>
  <si>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</si>
  <si>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</si>
  <si>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</si>
  <si>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</si>
  <si>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</si>
  <si>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</si>
  <si>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</si>
  <si>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</si>
  <si>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</si>
  <si>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</si>
  <si>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</si>
  <si>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</si>
  <si>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</si>
  <si>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</si>
  <si>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</si>
  <si>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</si>
  <si>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</si>
  <si>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</si>
  <si>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</si>
  <si>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</si>
  <si>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</si>
  <si>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</si>
  <si>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</si>
  <si>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</si>
  <si>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</si>
  <si>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</si>
  <si>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</si>
  <si>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</si>
  <si>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</si>
  <si>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</si>
  <si>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</si>
  <si>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</si>
  <si>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</si>
  <si>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</si>
  <si>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</si>
  <si>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</si>
  <si>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</si>
  <si>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</si>
  <si>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</si>
  <si>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</si>
  <si>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</si>
  <si>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</si>
  <si>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</si>
  <si>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</si>
  <si>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</si>
  <si>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</si>
  <si>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</si>
  <si>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</si>
  <si>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</si>
  <si>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</si>
  <si>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</si>
  <si>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</si>
  <si>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</si>
  <si>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</si>
  <si>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</si>
  <si>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</si>
  <si>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</si>
  <si>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</si>
  <si>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</si>
  <si>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</si>
  <si>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</si>
  <si>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</si>
  <si>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</si>
  <si>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</si>
  <si>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</si>
  <si>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</si>
  <si>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</si>
  <si>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</si>
  <si>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</si>
  <si>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</si>
  <si>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</si>
  <si>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</si>
  <si>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</si>
  <si>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</si>
  <si>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</si>
  <si>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</si>
  <si>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</si>
  <si>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</si>
  <si>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</si>
  <si>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</si>
  <si>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</si>
  <si>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</si>
  <si>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</si>
  <si>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</si>
  <si>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</si>
  <si>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</si>
  <si>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</si>
  <si>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</si>
  <si>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</si>
  <si>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</si>
  <si>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</si>
  <si>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</si>
  <si>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</si>
  <si>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</si>
  <si>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</si>
  <si>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</si>
  <si>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</si>
  <si>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</si>
  <si>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</si>
  <si>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</si>
  <si>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</si>
  <si>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</si>
  <si>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</si>
  <si>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</si>
  <si>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</si>
  <si>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</si>
  <si>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</si>
  <si>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</si>
  <si>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</si>
  <si>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</si>
  <si>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</si>
  <si>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</si>
  <si>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</si>
  <si>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</si>
  <si>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</si>
  <si>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</si>
  <si>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</si>
  <si>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</si>
  <si>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</si>
  <si>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</si>
  <si>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</si>
  <si>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</si>
  <si>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</si>
  <si>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</si>
  <si>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</si>
  <si>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</si>
  <si>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</si>
  <si>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</si>
  <si>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</si>
  <si>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</si>
  <si>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</si>
  <si>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</si>
  <si>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</si>
  <si>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</si>
  <si>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</si>
  <si>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</si>
  <si>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</si>
  <si>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</si>
  <si>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</si>
  <si>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</si>
  <si>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</si>
  <si>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</si>
  <si>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</si>
  <si>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</si>
  <si>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</si>
  <si>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</si>
  <si>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</si>
  <si>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</si>
  <si>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</si>
  <si>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</si>
  <si>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</si>
  <si>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</si>
  <si>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</si>
  <si>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</si>
  <si>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</si>
  <si>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</si>
  <si>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</si>
  <si>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</si>
  <si>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</si>
  <si>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</si>
  <si>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</si>
  <si>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</si>
  <si>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</si>
  <si>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</si>
  <si>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</si>
  <si>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</si>
  <si>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</si>
  <si>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</si>
  <si>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</si>
  <si>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</si>
  <si>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</si>
  <si>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</si>
  <si>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</si>
  <si>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</si>
  <si>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</si>
  <si>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</si>
  <si>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</si>
  <si>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</si>
  <si>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</si>
  <si>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</si>
  <si>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</si>
  <si>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</si>
  <si>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</si>
  <si>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</si>
  <si>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</si>
  <si>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</si>
  <si>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</si>
  <si>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</si>
  <si>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</si>
  <si>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</si>
  <si>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</si>
  <si>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</si>
  <si>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</si>
  <si>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</si>
  <si>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</si>
  <si>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</si>
  <si>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</si>
  <si>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</si>
  <si>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</si>
  <si>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</si>
  <si>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</si>
  <si>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</si>
  <si>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</si>
  <si>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</si>
  <si>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</si>
  <si>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</si>
  <si>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</si>
  <si>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</si>
  <si>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</si>
  <si>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</si>
  <si>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</si>
  <si>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</si>
  <si>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</si>
  <si>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</si>
  <si>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</si>
  <si>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</si>
  <si>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</si>
  <si>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</si>
  <si>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</si>
  <si>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</si>
  <si>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</si>
  <si>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</si>
  <si>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</si>
  <si>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</si>
  <si>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</si>
  <si>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</si>
  <si>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</si>
  <si>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</si>
  <si>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</si>
  <si>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</si>
  <si>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</si>
  <si>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</si>
  <si>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</si>
  <si>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</si>
  <si>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</si>
  <si>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</si>
  <si>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</si>
  <si>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</si>
  <si>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</si>
  <si>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</si>
  <si>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</si>
  <si>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</si>
  <si>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</si>
  <si>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</si>
  <si>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</si>
  <si>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</si>
  <si>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</si>
  <si>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</si>
  <si>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</si>
  <si>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</si>
  <si>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</si>
  <si>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</si>
  <si>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</si>
  <si>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</si>
  <si>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</si>
  <si>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</si>
  <si>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</si>
  <si>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</si>
  <si>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</si>
  <si>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</si>
  <si>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</si>
  <si>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</si>
  <si>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</si>
  <si>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</si>
  <si>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</si>
  <si>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</si>
  <si>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</si>
  <si>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</si>
  <si>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</si>
  <si>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</si>
  <si>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</si>
  <si>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</si>
  <si>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</si>
  <si>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</si>
  <si>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</si>
  <si>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</si>
  <si>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</si>
  <si>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</si>
  <si>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</si>
  <si>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</si>
  <si>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</si>
  <si>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</si>
  <si>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</si>
  <si>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</si>
  <si>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</si>
  <si>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</si>
  <si>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</si>
  <si>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</si>
  <si>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</si>
  <si>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</si>
  <si>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</si>
  <si>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</si>
  <si>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</si>
  <si>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</si>
  <si>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</si>
  <si>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</si>
  <si>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</si>
  <si>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</si>
  <si>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</si>
  <si>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</si>
  <si>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</si>
  <si>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</si>
  <si>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</si>
  <si>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</si>
  <si>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</si>
  <si>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</si>
  <si>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</si>
  <si>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</si>
  <si>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</si>
  <si>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</si>
  <si>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</si>
  <si>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</si>
  <si>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</si>
  <si>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</si>
  <si>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</si>
  <si>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</si>
  <si>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</si>
  <si>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</si>
  <si>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</si>
  <si>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</si>
  <si>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</si>
  <si>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</si>
  <si>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</si>
  <si>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</si>
  <si>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</si>
  <si>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</si>
  <si>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</si>
  <si>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</si>
  <si>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</si>
  <si>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</si>
  <si>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</si>
  <si>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</si>
  <si>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</si>
  <si>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</si>
  <si>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</si>
  <si>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</si>
  <si>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</si>
  <si>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</si>
  <si>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</si>
  <si>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</si>
  <si>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</si>
  <si>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</si>
  <si>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</si>
  <si>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</si>
  <si>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</si>
  <si>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</si>
  <si>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</si>
  <si>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</si>
  <si>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</si>
  <si>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</si>
  <si>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</si>
  <si>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</si>
  <si>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</si>
  <si>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</si>
  <si>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</si>
  <si>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</si>
  <si>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</si>
  <si>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</si>
  <si>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</si>
  <si>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</si>
  <si>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</si>
  <si>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</si>
  <si>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</si>
  <si>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</si>
  <si>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</si>
  <si>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</si>
  <si>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</si>
  <si>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</si>
  <si>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</si>
  <si>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</si>
  <si>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</si>
  <si>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</si>
  <si>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</si>
  <si>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</si>
  <si>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</si>
  <si>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</si>
  <si>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</si>
  <si>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</si>
  <si>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</si>
  <si>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</si>
  <si>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</si>
  <si>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</si>
  <si>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</si>
  <si>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</si>
  <si>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</si>
  <si>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</si>
  <si>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</si>
  <si>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</si>
  <si>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</si>
  <si>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</si>
  <si>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</si>
  <si>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</si>
  <si>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</si>
  <si>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</si>
  <si>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</si>
  <si>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</si>
  <si>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</si>
  <si>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</si>
  <si>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</si>
  <si>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</si>
  <si>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</si>
  <si>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</si>
  <si>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</si>
  <si>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</si>
  <si>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</si>
  <si>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</si>
  <si>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</si>
  <si>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</si>
  <si>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</si>
  <si>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</si>
  <si>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</si>
  <si>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</si>
  <si>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</si>
  <si>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</si>
  <si>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</si>
  <si>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</si>
  <si>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</si>
  <si>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</si>
  <si>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</si>
  <si>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</si>
  <si>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</si>
  <si>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</si>
  <si>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</si>
  <si>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</si>
  <si>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</si>
  <si>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</si>
  <si>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</si>
  <si>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</si>
  <si>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</si>
  <si>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</si>
  <si>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</si>
  <si>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</si>
  <si>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</si>
  <si>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</si>
  <si>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</si>
  <si>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</si>
  <si>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</si>
  <si>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</si>
  <si>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</si>
  <si>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</si>
  <si>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</si>
  <si>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</si>
  <si>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</si>
  <si>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</si>
  <si>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</si>
  <si>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</si>
  <si>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</si>
  <si>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</si>
  <si>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</si>
  <si>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</si>
  <si>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</si>
  <si>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</si>
  <si>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</si>
  <si>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</si>
  <si>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</si>
  <si>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</si>
  <si>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</si>
  <si>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</si>
  <si>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</si>
  <si>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</si>
  <si>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</si>
  <si>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</si>
  <si>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</si>
  <si>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</si>
  <si>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</si>
  <si>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</si>
  <si>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</si>
  <si>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</si>
  <si>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</si>
  <si>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</si>
  <si>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</si>
  <si>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</si>
  <si>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</si>
  <si>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</si>
  <si>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</si>
  <si>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</si>
  <si>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</si>
  <si>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</si>
  <si>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</si>
  <si>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</si>
  <si>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</si>
  <si>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</si>
  <si>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</si>
  <si>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</si>
  <si>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</si>
  <si>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</si>
  <si>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</si>
  <si>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</si>
  <si>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</si>
  <si>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</si>
  <si>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</si>
  <si>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</si>
  <si>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</si>
  <si>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</si>
  <si>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</si>
  <si>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</si>
  <si>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</si>
  <si>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</si>
  <si>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</si>
  <si>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</si>
  <si>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</si>
  <si>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</si>
  <si>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</si>
  <si>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</si>
  <si>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</si>
  <si>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</si>
  <si>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</si>
  <si>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</si>
  <si>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</si>
  <si>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</si>
  <si>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</si>
  <si>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</si>
  <si>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</si>
  <si>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</si>
  <si>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</si>
  <si>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</si>
  <si>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</si>
  <si>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</si>
  <si>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</si>
  <si>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</si>
  <si>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</si>
  <si>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</si>
  <si>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</si>
  <si>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</si>
  <si>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</si>
  <si>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</si>
  <si>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</si>
  <si>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</si>
  <si>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</si>
  <si>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</si>
  <si>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</si>
  <si>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</si>
  <si>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</si>
  <si>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</si>
  <si>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</si>
  <si>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</si>
  <si>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</si>
  <si>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</si>
  <si>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</si>
  <si>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</si>
  <si>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</si>
  <si>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</si>
  <si>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</si>
  <si>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</si>
  <si>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</si>
  <si>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</si>
  <si>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</si>
  <si>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</si>
  <si>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</si>
  <si>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</si>
  <si>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</si>
  <si>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</si>
  <si>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</si>
  <si>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</si>
  <si>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</si>
  <si>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</si>
  <si>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</si>
  <si>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</si>
  <si>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</si>
  <si>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</si>
  <si>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</si>
  <si>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</si>
  <si>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</si>
  <si>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</si>
  <si>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</si>
  <si>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</si>
  <si>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</si>
  <si>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</si>
  <si>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</si>
  <si>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</si>
  <si>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</si>
  <si>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</si>
  <si>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</si>
  <si>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</si>
  <si>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</si>
  <si>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</si>
  <si>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</si>
  <si>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</si>
  <si>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</si>
  <si>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</si>
  <si>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</si>
  <si>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</si>
  <si>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</si>
  <si>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</si>
  <si>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</si>
  <si>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</si>
  <si>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</si>
  <si>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</si>
  <si>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</si>
  <si>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</si>
  <si>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</si>
  <si>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</si>
  <si>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</si>
  <si>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</si>
  <si>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</si>
  <si>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</si>
  <si>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</si>
  <si>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</si>
  <si>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</si>
  <si>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</si>
  <si>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</si>
  <si>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</si>
  <si>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</si>
  <si>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</si>
  <si>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</si>
  <si>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</si>
  <si>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</si>
  <si>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</si>
  <si>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</si>
  <si>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</si>
  <si>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</si>
  <si>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</si>
  <si>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</si>
  <si>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</si>
  <si>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</si>
  <si>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</si>
  <si>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</si>
  <si>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</si>
  <si>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</si>
  <si>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</si>
  <si>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</si>
  <si>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</si>
  <si>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</si>
  <si>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</si>
  <si>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</si>
  <si>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</si>
  <si>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</si>
  <si>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</si>
  <si>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</si>
  <si>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</si>
  <si>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</si>
  <si>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</si>
  <si>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</si>
  <si>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</si>
  <si>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</si>
  <si>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</si>
  <si>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</si>
  <si>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</si>
  <si>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</si>
  <si>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</si>
  <si>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</si>
  <si>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</si>
  <si>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</si>
  <si>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</si>
  <si>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</si>
  <si>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</si>
  <si>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</si>
  <si>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</si>
  <si>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</si>
  <si>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</si>
  <si>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</si>
  <si>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</si>
  <si>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</si>
  <si>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</si>
  <si>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</si>
  <si>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</si>
  <si>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</si>
  <si>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</si>
  <si>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</si>
  <si>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</si>
  <si>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</si>
  <si>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</si>
  <si>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</si>
  <si>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</si>
  <si>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</si>
  <si>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</si>
  <si>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</si>
  <si>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</si>
  <si>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</si>
  <si>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</si>
  <si>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</si>
  <si>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</si>
  <si>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</si>
  <si>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</si>
  <si>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</si>
  <si>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</si>
  <si>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</si>
  <si>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</si>
  <si>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</si>
  <si>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</si>
  <si>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</si>
  <si>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</si>
  <si>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</si>
  <si>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</si>
  <si>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</si>
  <si>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</si>
  <si>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</si>
  <si>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</si>
  <si>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</si>
  <si>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</si>
  <si>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</si>
  <si>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</si>
  <si>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</si>
  <si>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</si>
  <si>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</si>
  <si>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</si>
  <si>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</si>
  <si>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</si>
  <si>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</si>
  <si>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</si>
  <si>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</si>
  <si>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</si>
  <si>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</si>
  <si>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</si>
  <si>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</si>
  <si>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</si>
  <si>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</si>
  <si>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</si>
  <si>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</si>
  <si>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</si>
  <si>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</si>
  <si>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</si>
  <si>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</si>
  <si>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</si>
  <si>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</si>
  <si>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</si>
  <si>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</si>
  <si>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</si>
  <si>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</si>
  <si>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</si>
  <si>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</si>
  <si>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</si>
  <si>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</si>
  <si>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</si>
  <si>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</si>
  <si>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</si>
  <si>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</si>
  <si>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</si>
  <si>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</si>
  <si>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</si>
  <si>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</si>
  <si>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</si>
  <si>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</si>
  <si>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</si>
  <si>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</si>
  <si>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</si>
  <si>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</si>
  <si>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</si>
  <si>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</si>
  <si>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</si>
  <si>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</si>
  <si>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</si>
  <si>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</si>
  <si>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</si>
  <si>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</si>
  <si>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</si>
  <si>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</si>
  <si>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</si>
  <si>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</si>
  <si>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</si>
  <si>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</si>
  <si>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</si>
  <si>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</si>
  <si>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</si>
  <si>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</si>
  <si>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</si>
  <si>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</si>
  <si>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</si>
  <si>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</si>
  <si>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</si>
  <si>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</si>
  <si>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</si>
  <si>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</si>
  <si>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</si>
  <si>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</si>
  <si>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</si>
  <si>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</si>
  <si>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</si>
  <si>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</si>
  <si>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</si>
  <si>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</si>
  <si>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</si>
  <si>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</si>
  <si>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</si>
  <si>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</si>
  <si>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</si>
  <si>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</si>
  <si>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</si>
  <si>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</si>
  <si>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</si>
  <si>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</si>
  <si>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</si>
  <si>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</si>
  <si>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</si>
  <si>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</si>
  <si>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</si>
  <si>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</si>
  <si>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</si>
  <si>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</si>
  <si>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</si>
  <si>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</si>
  <si>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</si>
  <si>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</si>
  <si>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</si>
  <si>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</si>
  <si>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</si>
  <si>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</si>
  <si>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</si>
  <si>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</si>
  <si>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</si>
  <si>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</si>
  <si>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</si>
  <si>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</si>
  <si>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</si>
  <si>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</si>
  <si>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</si>
  <si>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</si>
  <si>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</si>
  <si>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</si>
  <si>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</si>
  <si>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</si>
  <si>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</si>
  <si>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</si>
  <si>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</si>
  <si>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</si>
  <si>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</si>
  <si>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</si>
  <si>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</si>
  <si>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</si>
  <si>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</si>
  <si>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</si>
  <si>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</si>
  <si>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</si>
  <si>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</si>
  <si>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</si>
  <si>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</si>
  <si>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</si>
  <si>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</si>
  <si>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</si>
  <si>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</si>
  <si>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</si>
  <si>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</si>
  <si>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</si>
  <si>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</si>
  <si>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</si>
  <si>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</si>
  <si>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</si>
  <si>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</si>
  <si>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</si>
  <si>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</si>
  <si>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</si>
  <si>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</si>
  <si>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</si>
  <si>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</si>
  <si>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</si>
  <si>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</si>
  <si>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</si>
  <si>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</si>
  <si>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</si>
  <si>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</si>
  <si>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</si>
  <si>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</si>
  <si>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</si>
  <si>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</si>
  <si>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</si>
  <si>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</si>
  <si>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</si>
  <si>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</si>
  <si>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</si>
  <si>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</si>
  <si>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</si>
  <si>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</si>
  <si>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</si>
  <si>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</si>
  <si>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</si>
  <si>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</si>
  <si>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</si>
  <si>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</si>
  <si>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</si>
  <si>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</si>
  <si>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</si>
  <si>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</si>
  <si>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</si>
  <si>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</si>
  <si>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</si>
  <si>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</si>
  <si>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</si>
  <si>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</si>
  <si>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</si>
  <si>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</si>
  <si>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</si>
  <si>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</si>
  <si>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</si>
  <si>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</si>
  <si>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</si>
  <si>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</si>
  <si>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</si>
  <si>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</si>
  <si>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</si>
  <si>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</si>
  <si>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</si>
  <si>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</si>
  <si>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</si>
  <si>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</si>
  <si>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</si>
  <si>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</si>
  <si>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</si>
  <si>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</si>
  <si>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</si>
  <si>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</si>
  <si>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</si>
  <si>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</si>
  <si>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</si>
  <si>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</si>
  <si>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</si>
  <si>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</si>
  <si>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</si>
  <si>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</si>
  <si>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</si>
  <si>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</si>
  <si>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</si>
  <si>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</si>
  <si>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</si>
  <si>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</si>
  <si>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</si>
  <si>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</si>
  <si>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</si>
  <si>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</si>
  <si>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</si>
  <si>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</si>
  <si>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</si>
  <si>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</si>
  <si>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</si>
  <si>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</si>
  <si>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</si>
  <si>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</si>
  <si>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</si>
  <si>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</si>
  <si>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</si>
  <si>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</si>
  <si>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</si>
  <si>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</si>
  <si>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</si>
  <si>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</si>
  <si>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</si>
  <si>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</si>
  <si>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</si>
  <si>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</si>
  <si>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</si>
  <si>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</si>
  <si>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</si>
  <si>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</si>
  <si>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</si>
  <si>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</si>
  <si>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</si>
  <si>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</si>
  <si>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</si>
  <si>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</si>
  <si>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</si>
  <si>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</si>
  <si>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</si>
  <si>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</si>
  <si>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</si>
  <si>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</si>
  <si>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</si>
  <si>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</si>
  <si>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</si>
  <si>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</si>
  <si>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</si>
  <si>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</si>
  <si>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</si>
  <si>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</si>
  <si>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</si>
  <si>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</si>
  <si>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</si>
  <si>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</si>
  <si>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</si>
  <si>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</si>
  <si>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</si>
  <si>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</si>
  <si>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</si>
  <si>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</si>
  <si>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</si>
  <si>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</si>
  <si>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</si>
  <si>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</si>
  <si>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</si>
  <si>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</si>
  <si>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</si>
  <si>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</si>
  <si>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</si>
  <si>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</si>
  <si>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</si>
  <si>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</si>
  <si>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</si>
  <si>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</si>
  <si>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</si>
  <si>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</si>
  <si>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</si>
  <si>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</si>
  <si>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</si>
  <si>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</si>
  <si>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</si>
  <si>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</si>
  <si>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</si>
  <si>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</si>
  <si>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</si>
  <si>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</si>
  <si>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</si>
  <si>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</si>
  <si>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</si>
  <si>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</si>
  <si>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</si>
  <si>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</si>
  <si>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</si>
  <si>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</si>
  <si>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</si>
  <si>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</si>
  <si>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</si>
  <si>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</si>
  <si>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</si>
  <si>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</si>
  <si>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</si>
  <si>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</si>
  <si>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</si>
  <si>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</si>
  <si>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</si>
  <si>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</si>
  <si>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</si>
  <si>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</si>
  <si>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</si>
  <si>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</si>
  <si>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</si>
  <si>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</si>
  <si>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</si>
  <si>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</si>
  <si>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</si>
  <si>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</si>
  <si>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</si>
  <si>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</si>
  <si>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</si>
  <si>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</si>
  <si>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</si>
  <si>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</si>
  <si>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</si>
  <si>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</si>
  <si>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</si>
  <si>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</si>
  <si>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</si>
  <si>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</si>
  <si>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</si>
  <si>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</si>
  <si>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</si>
  <si>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</si>
  <si>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</si>
  <si>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</si>
  <si>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</si>
  <si>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</si>
  <si>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</si>
  <si>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</si>
  <si>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</si>
  <si>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</si>
  <si>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</si>
  <si>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</si>
  <si>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</si>
  <si>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</si>
  <si>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</si>
  <si>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</si>
  <si>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</si>
  <si>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</si>
  <si>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</si>
  <si>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</si>
  <si>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</si>
  <si>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</si>
  <si>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</si>
  <si>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</si>
  <si>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</si>
  <si>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</si>
  <si>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</si>
  <si>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</si>
  <si>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</si>
  <si>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</si>
  <si>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</si>
  <si>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</si>
  <si>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</si>
  <si>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</si>
  <si>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</si>
  <si>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</si>
  <si>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</si>
  <si>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</si>
  <si>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</si>
  <si>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</si>
  <si>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</si>
  <si>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</si>
  <si>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</si>
  <si>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</si>
  <si>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</si>
  <si>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</si>
  <si>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</si>
  <si>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</si>
  <si>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</si>
  <si>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</si>
  <si>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</si>
  <si>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</si>
  <si>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</si>
  <si>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</si>
  <si>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</si>
  <si>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</si>
  <si>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</si>
  <si>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</si>
  <si>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</si>
  <si>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</si>
  <si>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</si>
  <si>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</si>
  <si>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</si>
  <si>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</si>
  <si>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</si>
  <si>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</si>
  <si>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</si>
  <si>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</si>
  <si>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</si>
  <si>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</si>
  <si>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</si>
  <si>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</si>
  <si>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</si>
  <si>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</si>
  <si>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</si>
  <si>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</si>
  <si>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</si>
  <si>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</si>
  <si>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</si>
  <si>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</si>
  <si>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</si>
  <si>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</si>
  <si>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</si>
  <si>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</si>
  <si>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</si>
  <si>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</si>
  <si>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</si>
  <si>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</si>
  <si>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</si>
  <si>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</si>
  <si>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</si>
  <si>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</si>
  <si>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</si>
  <si>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</si>
  <si>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</si>
  <si>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</si>
  <si>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</si>
  <si>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</si>
  <si>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</si>
  <si>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</si>
  <si>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</si>
  <si>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</si>
  <si>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</si>
  <si>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</si>
  <si>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</si>
  <si>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</si>
  <si>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</si>
  <si>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</si>
  <si>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</si>
  <si>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</si>
  <si>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</si>
  <si>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</si>
  <si>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</si>
  <si>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</si>
  <si>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</si>
  <si>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</si>
  <si>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</si>
  <si>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</si>
  <si>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</si>
  <si>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</si>
  <si>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</si>
  <si>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</si>
  <si>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</si>
  <si>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</si>
  <si>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</si>
  <si>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</si>
  <si>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</si>
  <si>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</si>
  <si>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</si>
  <si>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</si>
  <si>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</si>
  <si>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</si>
  <si>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</si>
  <si>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</si>
  <si>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</si>
  <si>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</si>
  <si>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</si>
  <si>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</si>
  <si>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</si>
  <si>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</si>
  <si>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</si>
  <si>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</si>
  <si>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</si>
  <si>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</si>
  <si>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</si>
  <si>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</si>
  <si>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</si>
  <si>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</si>
  <si>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</si>
  <si>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</si>
  <si>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</si>
  <si>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</si>
  <si>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</si>
  <si>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</si>
  <si>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</si>
  <si>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</si>
  <si>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</si>
  <si>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</si>
  <si>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</si>
  <si>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</si>
  <si>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</si>
  <si>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</si>
  <si>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</si>
  <si>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</si>
  <si>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</si>
  <si>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</si>
  <si>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</si>
  <si>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</si>
  <si>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</si>
  <si>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</si>
  <si>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</si>
  <si>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</si>
  <si>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</si>
  <si>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</si>
  <si>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</si>
  <si>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</si>
  <si>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</si>
  <si>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</si>
  <si>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</si>
  <si>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</si>
  <si>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</si>
  <si>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</si>
  <si>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</si>
  <si>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</si>
  <si>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</si>
  <si>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</si>
  <si>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</si>
  <si>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</si>
  <si>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</si>
  <si>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</si>
  <si>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</si>
  <si>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</si>
  <si>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</si>
  <si>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</si>
  <si>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</si>
  <si>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</si>
  <si>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</si>
  <si>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</si>
  <si>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</si>
  <si>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</si>
  <si>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</si>
  <si>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</si>
  <si>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</si>
  <si>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</si>
  <si>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</si>
  <si>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</si>
  <si>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</si>
  <si>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</si>
  <si>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</si>
  <si>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</si>
  <si>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</si>
  <si>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</si>
  <si>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</si>
  <si>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</si>
  <si>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</si>
  <si>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</si>
  <si>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</si>
  <si>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</si>
  <si>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</si>
  <si>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</si>
  <si>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</si>
  <si>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</si>
  <si>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</si>
  <si>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</si>
  <si>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</si>
  <si>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</si>
  <si>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</si>
  <si>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</si>
  <si>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</si>
  <si>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</si>
  <si>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</si>
  <si>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</si>
  <si>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</si>
  <si>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</si>
  <si>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</si>
  <si>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</si>
  <si>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</si>
  <si>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</si>
  <si>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</si>
  <si>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</si>
  <si>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</si>
  <si>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</si>
  <si>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</si>
  <si>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</si>
  <si>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</si>
  <si>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</si>
  <si>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</si>
  <si>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</si>
  <si>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</si>
  <si>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</si>
  <si>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</si>
  <si>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</si>
  <si>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</si>
  <si>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</si>
  <si>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</si>
  <si>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</si>
  <si>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</si>
  <si>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</si>
  <si>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</si>
  <si>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</si>
  <si>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</si>
  <si>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</si>
  <si>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</si>
  <si>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</si>
  <si>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</si>
  <si>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</si>
  <si>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</si>
  <si>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</si>
  <si>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</si>
  <si>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</si>
  <si>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</si>
  <si>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</si>
  <si>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</si>
  <si>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</si>
  <si>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</si>
  <si>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</si>
  <si>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</si>
  <si>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</si>
  <si>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</si>
  <si>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</si>
  <si>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</si>
  <si>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</si>
  <si>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</si>
  <si>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</si>
  <si>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</si>
  <si>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</si>
  <si>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</si>
  <si>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</si>
  <si>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</si>
  <si>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</si>
  <si>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</si>
  <si>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</si>
  <si>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</si>
  <si>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</si>
  <si>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</si>
  <si>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</si>
  <si>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</si>
  <si>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</si>
  <si>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</si>
  <si>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</si>
  <si>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</si>
  <si>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</si>
  <si>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</si>
  <si>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</si>
  <si>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</si>
  <si>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</si>
  <si>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</si>
  <si>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</si>
  <si>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</si>
  <si>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</si>
  <si>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</si>
  <si>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</si>
  <si>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</si>
  <si>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</si>
  <si>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</si>
  <si>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</si>
  <si>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</si>
  <si>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</si>
  <si>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</si>
  <si>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</si>
  <si>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</si>
  <si>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</si>
  <si>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</si>
  <si>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</si>
  <si>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</si>
  <si>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</si>
  <si>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</si>
  <si>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</si>
  <si>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</si>
  <si>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</si>
  <si>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</si>
  <si>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</si>
  <si>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</si>
  <si>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</si>
  <si>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</si>
  <si>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</si>
  <si>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</si>
  <si>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</si>
  <si>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</si>
  <si>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</si>
  <si>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</si>
  <si>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</si>
  <si>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</si>
  <si>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</si>
  <si>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</si>
  <si>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</si>
  <si>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</si>
  <si>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</si>
  <si>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</si>
  <si>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</si>
  <si>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</si>
  <si>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</si>
  <si>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</si>
  <si>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</si>
  <si>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</si>
  <si>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</si>
  <si>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</si>
  <si>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</si>
  <si>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</si>
  <si>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</si>
  <si>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</si>
  <si>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</si>
  <si>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</si>
  <si>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</si>
  <si>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</si>
  <si>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</si>
  <si>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</si>
  <si>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</si>
  <si>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</si>
  <si>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</si>
  <si>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</si>
  <si>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</si>
  <si>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</si>
  <si>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</si>
  <si>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</si>
  <si>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</si>
  <si>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</si>
  <si>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</si>
  <si>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</si>
  <si>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</si>
  <si>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</si>
  <si>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</si>
  <si>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</si>
  <si>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</si>
  <si>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</si>
  <si>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</si>
  <si>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</si>
  <si>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</si>
  <si>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</si>
  <si>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</si>
  <si>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</si>
  <si>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</si>
  <si>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</si>
  <si>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</si>
  <si>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</si>
  <si>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</si>
  <si>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</si>
  <si>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</si>
  <si>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</si>
  <si>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</si>
  <si>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</si>
  <si>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</si>
  <si>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</si>
  <si>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</si>
  <si>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</si>
  <si>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</si>
  <si>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</si>
  <si>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</si>
  <si>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</si>
  <si>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</si>
  <si>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</si>
  <si>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</si>
  <si>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</si>
  <si>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</si>
  <si>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</si>
  <si>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</si>
  <si>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</si>
  <si>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</si>
  <si>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</si>
  <si>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</si>
  <si>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</si>
  <si>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</si>
  <si>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</si>
  <si>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</si>
  <si>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</si>
  <si>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</si>
  <si>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</si>
  <si>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</si>
  <si>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</si>
  <si>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</si>
  <si>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</si>
  <si>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</si>
  <si>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</si>
  <si>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</si>
  <si>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</si>
  <si>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</si>
  <si>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</si>
  <si>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</si>
  <si>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</si>
  <si>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</si>
  <si>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</si>
  <si>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</si>
  <si>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</si>
  <si>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</si>
  <si>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</si>
  <si>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</si>
  <si>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</si>
  <si>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</si>
  <si>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</si>
  <si>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</si>
  <si>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</si>
  <si>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</si>
  <si>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</si>
  <si>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</si>
  <si>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</si>
  <si>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</si>
  <si>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</si>
  <si>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</si>
  <si>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</si>
  <si>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</si>
  <si>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</si>
  <si>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</si>
  <si>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</si>
  <si>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</si>
  <si>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</si>
  <si>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</si>
  <si>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</si>
  <si>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</si>
  <si>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</si>
  <si>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</si>
  <si>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</si>
  <si>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</si>
  <si>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</si>
  <si>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</si>
  <si>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</si>
  <si>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</si>
  <si>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</si>
  <si>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</si>
  <si>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</si>
  <si>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</si>
  <si>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</si>
  <si>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</si>
  <si>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</si>
  <si>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</si>
  <si>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</si>
  <si>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</si>
  <si>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</si>
  <si>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</si>
  <si>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</si>
  <si>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</si>
  <si>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</si>
  <si>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</si>
  <si>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</si>
  <si>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</si>
  <si>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</si>
  <si>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</si>
  <si>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</si>
  <si>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</si>
  <si>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</si>
  <si>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</si>
  <si>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</si>
  <si>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</si>
  <si>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</si>
  <si>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</si>
  <si>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</si>
  <si>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</si>
  <si>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</si>
  <si>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</si>
  <si>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</si>
  <si>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</si>
  <si>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</si>
  <si>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</si>
  <si>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</si>
  <si>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</si>
  <si>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</si>
  <si>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</si>
  <si>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</si>
  <si>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</si>
  <si>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</si>
  <si>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</si>
  <si>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</si>
  <si>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</si>
  <si>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</si>
  <si>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</si>
  <si>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</si>
  <si>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</si>
  <si>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</si>
  <si>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</si>
  <si>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</si>
  <si>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</si>
  <si>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</si>
  <si>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</si>
  <si>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</si>
  <si>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</si>
  <si>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</si>
  <si>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</si>
  <si>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</si>
  <si>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</si>
  <si>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</si>
  <si>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</si>
  <si>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</si>
  <si>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</si>
  <si>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</si>
  <si>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</si>
  <si>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</si>
  <si>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</si>
  <si>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</si>
  <si>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</si>
  <si>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</si>
  <si>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</si>
  <si>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</si>
  <si>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</si>
  <si>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</si>
  <si>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</si>
  <si>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</si>
  <si>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</si>
  <si>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</si>
  <si>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</si>
  <si>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</si>
  <si>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</si>
  <si>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</si>
  <si>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</si>
  <si>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</si>
  <si>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</si>
  <si>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</si>
  <si>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</si>
  <si>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</si>
  <si>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</si>
  <si>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</si>
  <si>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</si>
  <si>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</si>
  <si>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</si>
  <si>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</si>
  <si>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</si>
  <si>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</si>
  <si>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</si>
  <si>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</si>
  <si>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</si>
  <si>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</si>
  <si>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</si>
  <si>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</si>
  <si>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</si>
  <si>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</si>
  <si>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</si>
  <si>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</si>
  <si>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</si>
  <si>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</si>
  <si>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</si>
  <si>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</si>
  <si>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</si>
  <si>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</si>
  <si>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</si>
  <si>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</si>
  <si>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</si>
  <si>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</si>
  <si>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</si>
  <si>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</si>
  <si>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</si>
  <si>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</si>
  <si>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</si>
  <si>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</si>
  <si>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</si>
  <si>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</si>
  <si>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</si>
  <si>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</si>
  <si>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</si>
  <si>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</si>
  <si>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</si>
  <si>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</si>
  <si>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</si>
  <si>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</si>
  <si>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</si>
  <si>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</si>
  <si>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</si>
  <si>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</si>
  <si>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</si>
  <si>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</si>
  <si>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</si>
  <si>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</si>
  <si>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</si>
  <si>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</si>
  <si>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</si>
  <si>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</si>
  <si>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</si>
  <si>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</si>
  <si>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</si>
  <si>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</si>
  <si>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</si>
  <si>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</si>
  <si>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</si>
  <si>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</si>
  <si>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</si>
  <si>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</si>
  <si>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</si>
  <si>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</si>
  <si>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</si>
  <si>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</si>
  <si>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</si>
  <si>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</si>
  <si>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</si>
  <si>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</si>
  <si>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</si>
  <si>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</si>
  <si>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</si>
  <si>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</si>
  <si>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</si>
  <si>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</si>
  <si>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</si>
  <si>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</si>
  <si>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</si>
  <si>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</si>
  <si>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</si>
  <si>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</si>
  <si>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</si>
  <si>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</si>
  <si>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</si>
  <si>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</si>
  <si>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</si>
  <si>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</si>
  <si>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</si>
  <si>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</si>
  <si>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</si>
  <si>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</si>
  <si>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</si>
  <si>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</si>
  <si>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</si>
  <si>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</si>
  <si>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</si>
  <si>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</si>
  <si>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</si>
  <si>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</si>
  <si>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</si>
  <si>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</si>
  <si>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</si>
  <si>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</si>
  <si>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</si>
  <si>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</si>
  <si>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</si>
  <si>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</si>
  <si>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</si>
  <si>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</si>
  <si>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</si>
  <si>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</si>
  <si>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</si>
  <si>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</si>
  <si>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</si>
  <si>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</si>
  <si>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</si>
  <si>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</si>
  <si>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</si>
  <si>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</si>
  <si>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</si>
  <si>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</si>
  <si>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</si>
  <si>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</si>
  <si>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</si>
  <si>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</si>
  <si>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</si>
  <si>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</si>
  <si>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</si>
  <si>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</si>
  <si>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</si>
  <si>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</si>
  <si>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</si>
  <si>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</si>
  <si>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</si>
  <si>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</si>
  <si>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</si>
  <si>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</si>
  <si>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</si>
  <si>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</si>
  <si>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</si>
  <si>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</si>
  <si>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</si>
  <si>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</si>
  <si>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</si>
  <si>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</si>
  <si>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</si>
  <si>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</si>
  <si>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</si>
  <si>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</si>
  <si>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</si>
  <si>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</si>
  <si>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</si>
  <si>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</si>
  <si>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</si>
  <si>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</si>
  <si>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</si>
  <si>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</si>
  <si>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</si>
  <si>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</si>
  <si>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</si>
  <si>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</si>
  <si>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</si>
  <si>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</si>
  <si>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</si>
  <si>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</si>
  <si>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</si>
  <si>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</si>
  <si>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</si>
  <si>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</si>
  <si>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</si>
  <si>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</si>
  <si>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</si>
  <si>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</si>
  <si>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</si>
  <si>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</si>
  <si>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</si>
  <si>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</si>
  <si>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</si>
  <si>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</si>
  <si>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</si>
  <si>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</si>
  <si>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</si>
  <si>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</si>
  <si>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</si>
  <si>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</si>
  <si>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</si>
  <si>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</si>
  <si>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</si>
  <si>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</si>
  <si>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</si>
  <si>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</si>
  <si>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</si>
  <si>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</si>
  <si>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</si>
  <si>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</si>
  <si>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</si>
  <si>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</si>
  <si>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</si>
  <si>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</si>
  <si>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</si>
  <si>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</si>
  <si>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</si>
  <si>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</si>
  <si>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</si>
  <si>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</si>
  <si>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</si>
  <si>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</si>
  <si>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</si>
  <si>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</si>
  <si>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</si>
  <si>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</si>
  <si>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</si>
  <si>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</si>
  <si>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</si>
  <si>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</si>
  <si>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</si>
  <si>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</si>
  <si>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</si>
  <si>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</si>
  <si>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</si>
  <si>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</si>
  <si>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</si>
  <si>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</si>
  <si>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</si>
  <si>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</si>
  <si>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</si>
  <si>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</si>
  <si>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</si>
  <si>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</si>
  <si>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</si>
  <si>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</si>
  <si>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</si>
  <si>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</si>
  <si>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</si>
  <si>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</si>
  <si>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</si>
  <si>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</si>
  <si>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</si>
  <si>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</si>
  <si>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</si>
  <si>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</si>
  <si>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</si>
  <si>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</si>
  <si>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</si>
  <si>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</si>
  <si>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</si>
  <si>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</si>
  <si>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</si>
  <si>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</si>
  <si>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</si>
  <si>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</si>
  <si>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</si>
  <si>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</si>
  <si>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</si>
  <si>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</si>
  <si>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</si>
  <si>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</si>
  <si>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</si>
  <si>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</si>
  <si>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</si>
  <si>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</si>
  <si>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</si>
  <si>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</si>
  <si>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</si>
  <si>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</si>
  <si>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</si>
  <si>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</si>
  <si>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</si>
  <si>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</si>
  <si>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</si>
  <si>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</si>
  <si>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</si>
  <si>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</si>
  <si>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</si>
  <si>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</si>
  <si>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</si>
  <si>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</si>
  <si>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</si>
  <si>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</si>
  <si>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</si>
  <si>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</si>
  <si>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</si>
  <si>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</si>
  <si>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</si>
  <si>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</si>
  <si>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</si>
  <si>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</si>
  <si>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</si>
  <si>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</si>
  <si>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</si>
  <si>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</si>
  <si>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</si>
  <si>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</si>
  <si>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</si>
  <si>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</si>
  <si>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</si>
  <si>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</si>
  <si>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</si>
  <si>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</si>
  <si>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</si>
  <si>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</si>
  <si>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</si>
  <si>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</si>
  <si>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</si>
  <si>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</si>
  <si>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</si>
  <si>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</si>
  <si>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</si>
  <si>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</si>
  <si>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</si>
  <si>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</si>
  <si>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</si>
  <si>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</si>
  <si>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</si>
  <si>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</si>
  <si>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</si>
  <si>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</si>
  <si>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</si>
  <si>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</si>
  <si>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</si>
  <si>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</si>
  <si>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</si>
  <si>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</si>
  <si>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</si>
  <si>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</si>
  <si>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</si>
  <si>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</si>
  <si>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</si>
  <si>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</si>
  <si>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</si>
  <si>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</si>
  <si>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</si>
  <si>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</si>
  <si>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</si>
  <si>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</si>
  <si>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</si>
  <si>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</si>
  <si>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</si>
  <si>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</si>
  <si>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</si>
  <si>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</si>
  <si>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</si>
  <si>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</si>
  <si>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</si>
  <si>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</si>
  <si>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</si>
  <si>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</si>
  <si>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</si>
  <si>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</si>
  <si>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</si>
  <si>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</si>
  <si>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</si>
  <si>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</si>
  <si>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</si>
  <si>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</si>
  <si>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</si>
  <si>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</si>
  <si>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</si>
  <si>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</si>
  <si>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</si>
  <si>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</si>
  <si>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</si>
  <si>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</si>
  <si>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</si>
  <si>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</si>
  <si>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</si>
  <si>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</si>
  <si>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</si>
  <si>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</si>
  <si>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</si>
  <si>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</si>
  <si>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</si>
  <si>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</si>
  <si>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</si>
  <si>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</si>
  <si>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</si>
  <si>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</si>
  <si>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</si>
  <si>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</si>
  <si>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</si>
  <si>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</si>
  <si>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</si>
  <si>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</si>
  <si>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</si>
  <si>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</si>
  <si>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</si>
  <si>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</si>
  <si>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</si>
  <si>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</si>
  <si>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</si>
  <si>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</si>
  <si>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</si>
  <si>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</si>
  <si>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</si>
  <si>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</si>
  <si>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</si>
  <si>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</si>
  <si>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</si>
  <si>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</si>
  <si>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</si>
  <si>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</si>
  <si>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</si>
  <si>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</si>
  <si>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</si>
  <si>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</si>
  <si>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</si>
  <si>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</si>
  <si>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</si>
  <si>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</si>
  <si>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</si>
  <si>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</si>
  <si>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</si>
  <si>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</si>
  <si>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</si>
  <si>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</si>
  <si>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</si>
  <si>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</si>
  <si>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</si>
  <si>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</si>
  <si>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</si>
  <si>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</si>
  <si>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</si>
  <si>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</si>
  <si>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</si>
  <si>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</si>
  <si>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</si>
  <si>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</si>
  <si>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</si>
  <si>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</si>
  <si>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</si>
  <si>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</si>
  <si>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</si>
  <si>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</si>
  <si>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</si>
  <si>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</si>
  <si>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</si>
  <si>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</si>
  <si>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</si>
  <si>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</si>
  <si>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</si>
  <si>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</si>
  <si>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</si>
  <si>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</si>
  <si>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</si>
  <si>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</si>
  <si>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</si>
  <si>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</si>
  <si>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</si>
  <si>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</si>
  <si>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</si>
  <si>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</si>
  <si>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</si>
  <si>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</si>
  <si>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</si>
  <si>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</si>
  <si>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</si>
  <si>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</si>
  <si>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</si>
  <si>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</si>
  <si>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</si>
  <si>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</si>
  <si>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</si>
  <si>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</si>
  <si>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</si>
  <si>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</si>
  <si>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</si>
  <si>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</si>
  <si>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</si>
  <si>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</si>
  <si>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</si>
  <si>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</si>
  <si>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</si>
  <si>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</si>
  <si>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</si>
  <si>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</si>
  <si>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</si>
  <si>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</si>
  <si>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</si>
  <si>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</si>
  <si>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</si>
  <si>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</si>
  <si>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</si>
  <si>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</si>
  <si>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</si>
  <si>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</si>
  <si>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</si>
  <si>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</si>
  <si>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</si>
  <si>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</si>
  <si>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</si>
  <si>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</si>
  <si>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</si>
  <si>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</si>
  <si>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</si>
  <si>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</si>
  <si>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</si>
  <si>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</si>
  <si>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</si>
  <si>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</si>
  <si>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</si>
  <si>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</si>
  <si>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</si>
  <si>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</si>
  <si>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</si>
  <si>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</si>
  <si>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</si>
  <si>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</si>
  <si>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</si>
  <si>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</si>
  <si>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</si>
  <si>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</si>
  <si>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</si>
  <si>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</si>
  <si>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</si>
  <si>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</si>
  <si>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</si>
  <si>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</si>
  <si>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</si>
  <si>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</si>
  <si>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</si>
  <si>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</si>
  <si>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</si>
  <si>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</si>
  <si>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</si>
  <si>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</si>
  <si>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</si>
  <si>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</si>
  <si>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</si>
  <si>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</si>
  <si>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</si>
  <si>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</si>
  <si>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</si>
  <si>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</si>
  <si>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</si>
  <si>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</si>
  <si>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</si>
  <si>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</si>
  <si>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</si>
  <si>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</si>
  <si>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</si>
  <si>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</si>
  <si>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</si>
  <si>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</si>
  <si>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</si>
  <si>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</si>
  <si>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</si>
  <si>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</si>
  <si>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</si>
  <si>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</si>
  <si>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</si>
  <si>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</si>
  <si>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</si>
  <si>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</si>
  <si>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</si>
  <si>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</si>
  <si>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</si>
  <si>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</si>
  <si>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</si>
  <si>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</si>
  <si>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</si>
  <si>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</si>
  <si>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</si>
  <si>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</si>
  <si>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</si>
  <si>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</si>
  <si>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</si>
  <si>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</si>
  <si>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</si>
  <si>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</si>
  <si>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</si>
  <si>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</si>
  <si>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</si>
  <si>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</si>
  <si>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</si>
  <si>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</si>
  <si>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</si>
  <si>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</si>
  <si>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</si>
  <si>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</si>
  <si>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</si>
  <si>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</si>
  <si>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</si>
  <si>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</si>
  <si>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</si>
  <si>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</si>
  <si>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</si>
  <si>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</si>
  <si>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</si>
  <si>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</si>
  <si>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</si>
  <si>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</si>
  <si>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</si>
  <si>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</si>
  <si>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</si>
  <si>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</si>
  <si>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</si>
  <si>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</si>
  <si>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</si>
  <si>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</si>
  <si>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</si>
  <si>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</si>
  <si>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</si>
  <si>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</si>
  <si>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</si>
  <si>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</si>
  <si>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</si>
  <si>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</si>
  <si>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</si>
  <si>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</si>
  <si>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</si>
  <si>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</si>
  <si>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</si>
  <si>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</si>
  <si>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</si>
  <si>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</si>
  <si>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</si>
  <si>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</si>
  <si>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</si>
  <si>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</si>
  <si>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</si>
  <si>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</si>
  <si>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</si>
  <si>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</si>
  <si>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</si>
  <si>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</si>
  <si>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</si>
  <si>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</si>
  <si>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</si>
  <si>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</si>
  <si>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</si>
  <si>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</si>
  <si>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</si>
  <si>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</si>
  <si>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</si>
  <si>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</si>
  <si>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</si>
  <si>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</si>
  <si>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</si>
  <si>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</si>
  <si>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</si>
  <si>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</si>
  <si>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</si>
  <si>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</si>
  <si>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</si>
  <si>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</si>
  <si>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</si>
  <si>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</si>
  <si>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</si>
  <si>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</si>
  <si>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</si>
  <si>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</si>
  <si>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</si>
  <si>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</si>
  <si>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</si>
  <si>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</si>
  <si>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</si>
  <si>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</si>
  <si>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</si>
  <si>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</si>
  <si>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</si>
  <si>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</si>
  <si>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</si>
  <si>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</si>
  <si>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</si>
  <si>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</si>
  <si>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</si>
  <si>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</si>
  <si>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</si>
  <si>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</si>
  <si>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</si>
  <si>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</si>
  <si>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</si>
  <si>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</si>
  <si>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</si>
  <si>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</si>
  <si>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</si>
  <si>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</si>
  <si>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</si>
  <si>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</si>
  <si>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</si>
  <si>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</si>
  <si>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</si>
  <si>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</si>
  <si>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</si>
  <si>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</si>
  <si>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</si>
  <si>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</si>
  <si>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</si>
  <si>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</si>
  <si>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</si>
  <si>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</si>
  <si>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</si>
  <si>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</si>
  <si>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</si>
  <si>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</si>
  <si>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</si>
  <si>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</si>
  <si>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</si>
  <si>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</si>
  <si>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</si>
  <si>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</si>
  <si>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</si>
  <si>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</si>
  <si>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</si>
  <si>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</si>
  <si>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</si>
  <si>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</si>
  <si>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</si>
  <si>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</si>
  <si>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</si>
  <si>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</si>
  <si>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</si>
  <si>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</si>
  <si>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</si>
  <si>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</si>
  <si>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</si>
  <si>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</si>
  <si>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</si>
  <si>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</si>
  <si>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</si>
  <si>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</si>
  <si>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</si>
  <si>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</si>
  <si>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</si>
  <si>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</si>
  <si>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</si>
  <si>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</si>
  <si>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</si>
  <si>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</si>
  <si>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</si>
  <si>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</si>
  <si>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</si>
  <si>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</si>
  <si>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</si>
  <si>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</si>
  <si>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</si>
  <si>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</si>
  <si>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</si>
  <si>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</si>
  <si>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</si>
  <si>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</si>
  <si>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</si>
  <si>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</si>
  <si>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</si>
  <si>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</si>
  <si>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</si>
  <si>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</si>
  <si>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</si>
  <si>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</si>
  <si>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</si>
  <si>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</si>
  <si>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</si>
  <si>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</si>
  <si>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</si>
  <si>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</si>
  <si>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</si>
  <si>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</si>
  <si>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</si>
  <si>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</si>
  <si>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</si>
  <si>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</si>
  <si>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</si>
  <si>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</si>
  <si>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</si>
  <si>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</si>
  <si>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</si>
  <si>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</si>
  <si>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</si>
  <si>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</si>
  <si>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</si>
  <si>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</si>
  <si>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</si>
  <si>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</si>
  <si>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</si>
  <si>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</si>
  <si>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</si>
  <si>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</si>
  <si>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</si>
  <si>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</si>
  <si>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</si>
  <si>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</si>
  <si>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</si>
  <si>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</si>
  <si>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</si>
  <si>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</si>
  <si>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</si>
  <si>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</si>
  <si>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</si>
  <si>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</si>
  <si>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</si>
  <si>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</si>
  <si>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</si>
  <si>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</si>
  <si>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</si>
  <si>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</si>
  <si>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</si>
  <si>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</si>
  <si>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</si>
  <si>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</si>
  <si>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</si>
  <si>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</si>
  <si>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</si>
  <si>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</si>
  <si>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</si>
  <si>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</si>
  <si>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</si>
  <si>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</si>
  <si>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</si>
  <si>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</si>
  <si>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</si>
  <si>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</si>
  <si>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</si>
  <si>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</si>
  <si>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</si>
  <si>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</si>
  <si>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</si>
  <si>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</si>
  <si>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</si>
  <si>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</si>
  <si>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</si>
  <si>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</si>
  <si>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</si>
  <si>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</si>
  <si>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</si>
  <si>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</si>
  <si>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</si>
  <si>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</si>
  <si>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</si>
  <si>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</si>
  <si>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</si>
  <si>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</si>
  <si>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</si>
  <si>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</si>
  <si>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</si>
  <si>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</si>
  <si>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</si>
  <si>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</si>
  <si>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</si>
  <si>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</si>
  <si>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</si>
  <si>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</si>
  <si>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</si>
  <si>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</si>
  <si>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</si>
  <si>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</si>
  <si>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</si>
  <si>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</si>
  <si>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</si>
  <si>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</si>
  <si>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</si>
  <si>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</si>
  <si>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</si>
  <si>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</si>
  <si>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</si>
  <si>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</si>
  <si>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</si>
  <si>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</si>
  <si>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</si>
  <si>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</si>
  <si>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</si>
  <si>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</si>
  <si>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</si>
  <si>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</si>
  <si>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</si>
  <si>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</si>
  <si>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</si>
  <si>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</si>
  <si>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</si>
  <si>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</si>
  <si>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</si>
  <si>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</si>
  <si>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</si>
  <si>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</si>
  <si>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</si>
  <si>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</si>
  <si>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</si>
  <si>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</si>
  <si>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</si>
  <si>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</si>
  <si>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</si>
  <si>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</si>
  <si>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</si>
  <si>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</si>
  <si>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</si>
  <si>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</si>
  <si>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</si>
  <si>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</si>
  <si>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</si>
  <si>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</si>
  <si>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</si>
  <si>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</si>
  <si>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</si>
  <si>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</si>
  <si>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</si>
  <si>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</si>
  <si>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</si>
  <si>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</si>
  <si>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</si>
  <si>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</si>
  <si>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</si>
  <si>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</si>
  <si>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</si>
  <si>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</si>
  <si>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</si>
  <si>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</si>
  <si>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</si>
  <si>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</si>
  <si>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</si>
  <si>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</si>
  <si>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</si>
  <si>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</si>
  <si>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</si>
  <si>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</si>
  <si>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</si>
  <si>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</si>
  <si>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</si>
  <si>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</si>
  <si>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</si>
  <si>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</si>
  <si>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</si>
  <si>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</si>
  <si>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</si>
  <si>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</si>
  <si>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</si>
  <si>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</si>
  <si>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</si>
  <si>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</si>
  <si>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</si>
  <si>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</si>
  <si>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</si>
  <si>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</si>
  <si>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</si>
  <si>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</si>
  <si>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</si>
  <si>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</si>
  <si>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</si>
  <si>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</si>
  <si>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</si>
  <si>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</si>
  <si>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</si>
  <si>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</si>
  <si>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</si>
  <si>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</si>
  <si>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</si>
  <si>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</si>
  <si>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</si>
  <si>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</si>
  <si>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</si>
  <si>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</si>
  <si>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</si>
  <si>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</si>
  <si>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</si>
  <si>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</si>
  <si>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</si>
  <si>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</si>
  <si>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</si>
  <si>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</si>
  <si>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</si>
  <si>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</si>
  <si>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</si>
  <si>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</si>
  <si>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</si>
  <si>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</si>
  <si>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</si>
  <si>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</si>
  <si>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</si>
  <si>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</si>
  <si>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</si>
  <si>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</si>
  <si>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</si>
  <si>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</si>
  <si>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</si>
  <si>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</si>
  <si>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</si>
  <si>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</si>
  <si>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</si>
  <si>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</si>
  <si>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</si>
  <si>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</si>
  <si>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</si>
  <si>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</si>
  <si>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</si>
  <si>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</si>
  <si>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</si>
  <si>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</si>
  <si>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</si>
  <si>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</si>
  <si>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</si>
  <si>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</si>
  <si>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</si>
  <si>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</si>
  <si>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</si>
  <si>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</si>
  <si>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</si>
  <si>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</si>
  <si>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</si>
  <si>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</si>
  <si>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</si>
  <si>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</si>
  <si>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</si>
  <si>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</si>
  <si>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</si>
  <si>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</si>
  <si>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</si>
  <si>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</si>
  <si>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</si>
  <si>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</si>
  <si>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</si>
  <si>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</si>
  <si>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</si>
  <si>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</si>
  <si>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</si>
  <si>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</si>
  <si>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</si>
  <si>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</si>
  <si>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</si>
  <si>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</si>
  <si>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</si>
  <si>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</si>
  <si>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</si>
  <si>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</si>
  <si>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</si>
  <si>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</si>
  <si>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</si>
  <si>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</si>
  <si>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</si>
  <si>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</si>
  <si>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</si>
  <si>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</si>
  <si>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</si>
  <si>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</si>
  <si>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</si>
  <si>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</si>
  <si>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</si>
  <si>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</si>
  <si>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</si>
  <si>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</si>
  <si>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</si>
  <si>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</si>
  <si>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</si>
  <si>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</si>
  <si>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</si>
  <si>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</si>
  <si>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</si>
  <si>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</si>
  <si>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</si>
  <si>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</si>
  <si>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</si>
  <si>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</si>
  <si>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</si>
  <si>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</si>
  <si>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</si>
  <si>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</si>
  <si>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</si>
  <si>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</si>
  <si>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</si>
  <si>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</si>
  <si>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</si>
  <si>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</si>
  <si>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</si>
  <si>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</si>
  <si>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</si>
  <si>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</si>
  <si>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</si>
  <si>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</si>
  <si>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</si>
  <si>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</si>
  <si>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</si>
  <si>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</si>
  <si>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</si>
  <si>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</si>
  <si>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</si>
  <si>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</si>
  <si>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</si>
  <si>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</si>
  <si>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</si>
  <si>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</si>
  <si>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</si>
  <si>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</si>
  <si>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</si>
  <si>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</si>
  <si>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</si>
  <si>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</si>
  <si>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</si>
  <si>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</si>
  <si>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</si>
  <si>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</si>
  <si>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</si>
  <si>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</si>
  <si>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</si>
  <si>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</si>
  <si>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</si>
  <si>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</si>
  <si>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</si>
  <si>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</si>
  <si>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</si>
  <si>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</si>
  <si>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</si>
  <si>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</si>
  <si>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</si>
  <si>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</si>
  <si>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</si>
  <si>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</si>
  <si>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</si>
  <si>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</si>
  <si>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</si>
  <si>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</si>
  <si>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</si>
  <si>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</si>
  <si>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</si>
  <si>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</si>
  <si>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</si>
  <si>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</si>
  <si>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</si>
  <si>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</si>
  <si>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</si>
  <si>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</si>
  <si>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</si>
  <si>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</si>
  <si>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</si>
  <si>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</si>
  <si>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</si>
  <si>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</si>
  <si>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</si>
  <si>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</si>
  <si>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</si>
  <si>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</si>
  <si>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</si>
  <si>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</si>
  <si>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</si>
  <si>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</si>
  <si>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</si>
  <si>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</si>
  <si>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</si>
  <si>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</si>
  <si>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</si>
  <si>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</si>
  <si>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</si>
  <si>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</si>
  <si>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</si>
  <si>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</si>
  <si>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</si>
  <si>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</si>
  <si>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</si>
  <si>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</si>
  <si>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</si>
  <si>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</si>
  <si>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</si>
  <si>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</si>
  <si>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</si>
  <si>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</si>
  <si>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</si>
  <si>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</si>
  <si>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</si>
  <si>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</si>
  <si>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</si>
  <si>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</si>
  <si>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</si>
  <si>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</si>
  <si>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</si>
  <si>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</si>
  <si>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</si>
  <si>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</si>
  <si>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</si>
  <si>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</si>
  <si>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</si>
  <si>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</si>
  <si>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</si>
  <si>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</si>
  <si>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</si>
  <si>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</si>
  <si>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</si>
  <si>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</si>
  <si>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</si>
  <si>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</si>
  <si>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</si>
  <si>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</si>
  <si>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</si>
  <si>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</si>
  <si>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</si>
  <si>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</si>
  <si>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</si>
  <si>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</si>
  <si>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</si>
  <si>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</si>
  <si>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</si>
  <si>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</si>
  <si>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</si>
  <si>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</si>
  <si>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</si>
  <si>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</si>
  <si>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</si>
  <si>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</si>
  <si>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</si>
  <si>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</si>
  <si>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</si>
  <si>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</si>
  <si>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</si>
  <si>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</si>
  <si>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</si>
  <si>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</si>
  <si>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</si>
  <si>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</si>
  <si>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</si>
  <si>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</si>
  <si>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</si>
  <si>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</si>
  <si>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</si>
  <si>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</si>
  <si>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</si>
  <si>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</si>
  <si>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</si>
  <si>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</si>
  <si>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</si>
  <si>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</si>
  <si>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</si>
  <si>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</si>
  <si>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</si>
  <si>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</si>
  <si>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</si>
  <si>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</si>
  <si>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</si>
  <si>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</si>
  <si>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</si>
  <si>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</si>
  <si>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</si>
  <si>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</si>
  <si>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</si>
  <si>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</si>
  <si>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</si>
  <si>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</si>
  <si>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</si>
  <si>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</si>
  <si>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</si>
  <si>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</si>
  <si>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</si>
  <si>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</si>
  <si>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</si>
  <si>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</si>
  <si>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</si>
  <si>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</si>
  <si>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</si>
  <si>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</si>
  <si>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</si>
  <si>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</si>
  <si>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</si>
  <si>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</si>
  <si>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</si>
  <si>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</si>
  <si>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</si>
  <si>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</si>
  <si>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</si>
  <si>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</si>
  <si>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</si>
  <si>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</si>
  <si>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</si>
  <si>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</si>
  <si>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</si>
  <si>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</si>
  <si>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</si>
  <si>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</si>
  <si>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</si>
  <si>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</si>
  <si>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</si>
  <si>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</si>
  <si>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</si>
  <si>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</si>
  <si>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</si>
  <si>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</si>
  <si>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</si>
  <si>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</si>
  <si>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</si>
  <si>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</si>
  <si>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</si>
  <si>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</si>
  <si>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</si>
  <si>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</si>
  <si>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</si>
  <si>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</si>
  <si>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</si>
  <si>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</si>
  <si>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</si>
  <si>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</si>
  <si>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</si>
  <si>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</si>
  <si>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</si>
  <si>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</si>
  <si>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</si>
  <si>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</si>
  <si>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</si>
  <si>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</si>
  <si>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</si>
  <si>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</si>
  <si>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</si>
  <si>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</si>
  <si>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</si>
  <si>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</si>
  <si>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</si>
  <si>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</si>
  <si>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</si>
  <si>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</si>
  <si>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</si>
  <si>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</si>
  <si>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</si>
  <si>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</si>
  <si>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</si>
  <si>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</si>
  <si>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</si>
  <si>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</si>
  <si>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</si>
  <si>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</si>
  <si>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</si>
  <si>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</si>
  <si>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</si>
  <si>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</si>
  <si>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</si>
  <si>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</si>
  <si>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</si>
  <si>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</si>
  <si>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</si>
  <si>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</si>
  <si>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</si>
  <si>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</si>
  <si>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</si>
  <si>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</si>
  <si>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</si>
  <si>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</si>
  <si>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</si>
  <si>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</si>
  <si>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</si>
  <si>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</si>
  <si>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</si>
  <si>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</si>
  <si>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</si>
  <si>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</si>
  <si>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</si>
  <si>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</si>
  <si>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</si>
  <si>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</si>
  <si>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</si>
  <si>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</si>
  <si>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</si>
  <si>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</si>
  <si>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</si>
  <si>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</si>
  <si>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</si>
  <si>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</si>
  <si>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</si>
  <si>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</si>
  <si>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</si>
  <si>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</si>
  <si>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</si>
  <si>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</si>
  <si>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</si>
  <si>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</si>
  <si>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</si>
  <si>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</si>
  <si>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</si>
  <si>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</si>
  <si>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</si>
  <si>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</si>
  <si>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</si>
  <si>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</si>
  <si>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</si>
  <si>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</si>
  <si>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</si>
  <si>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</si>
  <si>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</si>
  <si>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</si>
  <si>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</si>
  <si>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</si>
  <si>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</si>
  <si>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</si>
  <si>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</si>
  <si>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</si>
  <si>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</si>
  <si>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</si>
  <si>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</si>
  <si>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</si>
  <si>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</si>
  <si>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</si>
  <si>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</si>
  <si>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</si>
  <si>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</si>
  <si>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</si>
  <si>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</si>
  <si>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</si>
  <si>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</si>
  <si>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</si>
  <si>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</si>
  <si>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</si>
  <si>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</si>
  <si>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</si>
  <si>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</si>
  <si>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</si>
  <si>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</si>
  <si>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</si>
  <si>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</si>
  <si>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</si>
  <si>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</si>
  <si>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</si>
  <si>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</si>
  <si>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</si>
  <si>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</si>
  <si>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</si>
  <si>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</si>
  <si>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</si>
  <si>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</si>
  <si>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</si>
  <si>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</si>
  <si>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</si>
  <si>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</si>
  <si>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</si>
  <si>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</si>
  <si>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</si>
  <si>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</si>
  <si>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</si>
  <si>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</si>
  <si>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</si>
  <si>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</si>
  <si>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</si>
  <si>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</si>
  <si>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</si>
  <si>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</si>
  <si>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</si>
  <si>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</si>
  <si>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</si>
  <si>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</si>
  <si>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</si>
  <si>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</si>
  <si>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</si>
  <si>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</si>
  <si>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</si>
  <si>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</si>
  <si>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</si>
  <si>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</si>
  <si>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</si>
  <si>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</si>
  <si>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</si>
  <si>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</si>
  <si>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</si>
  <si>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</si>
  <si>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</si>
  <si>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</si>
  <si>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</si>
  <si>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</si>
  <si>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</si>
  <si>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</si>
  <si>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</si>
  <si>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</si>
  <si>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</si>
  <si>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</si>
  <si>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</si>
  <si>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</si>
  <si>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</si>
  <si>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</si>
  <si>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</si>
  <si>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</si>
  <si>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</si>
  <si>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</si>
  <si>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</si>
  <si>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</si>
  <si>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</si>
  <si>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</si>
  <si>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</si>
  <si>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</si>
  <si>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</si>
  <si>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</si>
  <si>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</si>
  <si>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</si>
  <si>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</si>
  <si>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</si>
  <si>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</si>
  <si>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</si>
  <si>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</si>
  <si>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</si>
  <si>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</si>
  <si>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</si>
  <si>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</si>
  <si>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</si>
  <si>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</si>
  <si>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</si>
  <si>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</si>
  <si>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</si>
  <si>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</si>
  <si>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</si>
  <si>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</si>
  <si>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</si>
  <si>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</si>
  <si>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</si>
  <si>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</si>
  <si>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</si>
  <si>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</si>
  <si>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</si>
  <si>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</si>
  <si>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</si>
  <si>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</si>
  <si>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</si>
  <si>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</si>
  <si>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</si>
  <si>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</si>
  <si>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</si>
  <si>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</si>
  <si>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</si>
  <si>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</si>
  <si>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</si>
  <si>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</si>
  <si>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</si>
  <si>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</si>
  <si>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</si>
  <si>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</si>
  <si>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</si>
  <si>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</si>
  <si>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</si>
  <si>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</si>
  <si>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</si>
  <si>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</si>
  <si>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</si>
  <si>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</si>
  <si>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</si>
  <si>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</si>
  <si>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</si>
  <si>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</si>
  <si>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</si>
  <si>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</si>
  <si>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</si>
  <si>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</si>
  <si>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</si>
  <si>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</si>
  <si>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</si>
  <si>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</si>
  <si>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</si>
  <si>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</si>
  <si>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</si>
  <si>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</si>
  <si>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</si>
  <si>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</si>
  <si>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</si>
  <si>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</si>
  <si>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</si>
  <si>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</si>
  <si>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</si>
  <si>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</si>
  <si>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</si>
  <si>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</si>
  <si>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</si>
  <si>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</si>
  <si>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</si>
  <si>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</si>
  <si>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</si>
  <si>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</si>
  <si>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</si>
  <si>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</si>
  <si>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</si>
  <si>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</si>
  <si>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</si>
  <si>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</si>
  <si>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</si>
  <si>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</si>
  <si>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</si>
  <si>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</si>
  <si>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</si>
  <si>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</si>
  <si>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</si>
  <si>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</si>
  <si>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</si>
  <si>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</si>
  <si>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</si>
  <si>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</si>
  <si>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</si>
  <si>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</si>
  <si>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</si>
  <si>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</si>
  <si>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</si>
  <si>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</si>
  <si>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</si>
  <si>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</si>
  <si>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</si>
  <si>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</si>
  <si>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</si>
  <si>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</si>
  <si>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</si>
  <si>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</si>
  <si>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</si>
  <si>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</si>
  <si>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</si>
  <si>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</si>
  <si>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</si>
  <si>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</si>
  <si>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</si>
  <si>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</si>
  <si>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</si>
  <si>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</si>
  <si>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</si>
  <si>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</si>
  <si>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</si>
  <si>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</si>
  <si>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</si>
  <si>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</si>
  <si>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</si>
  <si>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</si>
  <si>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</si>
  <si>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</si>
  <si>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</si>
  <si>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</si>
  <si>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</si>
  <si>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</si>
  <si>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</si>
  <si>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</si>
  <si>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</si>
  <si>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</si>
  <si>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</si>
  <si>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</si>
  <si>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</si>
  <si>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</si>
  <si>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</si>
  <si>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</si>
  <si>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</si>
  <si>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</si>
  <si>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</si>
  <si>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</si>
  <si>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</si>
  <si>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</si>
  <si>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</si>
  <si>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</si>
  <si>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</si>
  <si>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</si>
  <si>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</si>
  <si>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</si>
  <si>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</si>
  <si>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</si>
  <si>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</si>
  <si>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</si>
  <si>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</si>
  <si>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</si>
  <si>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</si>
  <si>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</si>
  <si>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</si>
  <si>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</si>
  <si>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</si>
  <si>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</si>
  <si>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</si>
  <si>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</si>
  <si>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</si>
  <si>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</si>
  <si>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</si>
  <si>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</si>
  <si>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</si>
  <si>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</si>
  <si>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</si>
  <si>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</si>
  <si>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</si>
  <si>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</si>
  <si>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</si>
  <si>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</si>
  <si>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</si>
  <si>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</si>
  <si>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</si>
  <si>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</si>
  <si>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</si>
  <si>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</si>
  <si>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</si>
  <si>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</si>
  <si>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</si>
  <si>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</si>
  <si>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</si>
  <si>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</si>
  <si>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</si>
  <si>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</si>
  <si>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</si>
  <si>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</si>
  <si>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</si>
  <si>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</si>
  <si>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</si>
  <si>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</si>
  <si>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</si>
  <si>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</si>
  <si>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</si>
  <si>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</si>
  <si>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</si>
  <si>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</si>
  <si>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</si>
  <si>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</si>
  <si>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</si>
  <si>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</si>
  <si>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</si>
  <si>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</si>
  <si>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</si>
  <si>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</si>
  <si>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</si>
  <si>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</si>
  <si>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</si>
  <si>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</si>
  <si>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</si>
  <si>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</si>
  <si>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</si>
  <si>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</si>
  <si>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</si>
  <si>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</si>
  <si>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</si>
  <si>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</si>
  <si>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</si>
  <si>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</si>
  <si>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</si>
  <si>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</si>
  <si>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</si>
  <si>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</si>
  <si>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</si>
  <si>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</si>
  <si>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</si>
  <si>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</si>
  <si>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</si>
  <si>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</si>
  <si>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</si>
  <si>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</si>
  <si>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</si>
  <si>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</si>
  <si>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</si>
  <si>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</si>
  <si>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</si>
  <si>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</si>
  <si>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</si>
  <si>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</si>
  <si>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</si>
  <si>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</si>
  <si>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</si>
  <si>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</si>
  <si>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</si>
  <si>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</si>
  <si>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</si>
  <si>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</si>
  <si>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</si>
  <si>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</si>
  <si>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</si>
  <si>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</si>
  <si>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</si>
  <si>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</si>
  <si>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</si>
  <si>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</si>
  <si>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</si>
  <si>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</si>
  <si>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</si>
  <si>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</si>
  <si>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</si>
  <si>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</si>
  <si>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</si>
  <si>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</si>
  <si>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</si>
  <si>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</si>
  <si>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</si>
  <si>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</si>
  <si>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</si>
  <si>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</si>
  <si>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</si>
  <si>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</si>
  <si>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</si>
  <si>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</si>
  <si>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</si>
  <si>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</si>
  <si>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</si>
  <si>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</si>
  <si>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</si>
  <si>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</si>
  <si>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</si>
  <si>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</si>
  <si>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</si>
  <si>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</si>
  <si>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</si>
  <si>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</si>
  <si>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</si>
  <si>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</si>
  <si>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</si>
  <si>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</si>
  <si>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</si>
  <si>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</si>
  <si>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</si>
  <si>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</si>
  <si>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</si>
  <si>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</si>
  <si>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</si>
  <si>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</si>
  <si>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</si>
  <si>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</si>
  <si>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</si>
  <si>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</si>
  <si>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</si>
  <si>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</si>
  <si>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</si>
  <si>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</si>
  <si>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</si>
  <si>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</si>
  <si>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</si>
  <si>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</si>
  <si>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</si>
  <si>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</si>
  <si>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</si>
  <si>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</si>
  <si>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</si>
  <si>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</si>
  <si>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</si>
  <si>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</si>
  <si>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</si>
  <si>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</si>
  <si>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</si>
  <si>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</si>
  <si>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</si>
  <si>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</si>
  <si>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</si>
  <si>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</si>
  <si>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</si>
  <si>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</si>
  <si>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</si>
  <si>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</si>
  <si>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</si>
  <si>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</si>
  <si>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</si>
  <si>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</si>
  <si>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</si>
  <si>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</si>
  <si>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</si>
  <si>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</si>
  <si>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</si>
  <si>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</si>
  <si>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</si>
  <si>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</si>
  <si>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</si>
  <si>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</si>
  <si>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</si>
  <si>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</si>
  <si>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</si>
  <si>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</si>
  <si>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</si>
  <si>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</si>
  <si>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</si>
  <si>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</si>
  <si>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</si>
  <si>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</si>
  <si>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</si>
  <si>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</si>
  <si>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</si>
  <si>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</si>
  <si>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</si>
  <si>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</si>
  <si>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</si>
  <si>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</si>
  <si>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</si>
  <si>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</si>
  <si>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</si>
  <si>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</si>
  <si>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</si>
  <si>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</si>
  <si>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</si>
  <si>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</si>
  <si>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</si>
  <si>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</si>
  <si>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</si>
  <si>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</si>
  <si>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</si>
  <si>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</si>
  <si>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</si>
  <si>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</si>
  <si>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</si>
  <si>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</si>
  <si>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</si>
  <si>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</si>
  <si>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</si>
  <si>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</si>
  <si>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</si>
  <si>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</si>
  <si>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</si>
  <si>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</si>
  <si>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</si>
  <si>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</si>
  <si>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</si>
  <si>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</si>
  <si>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</si>
  <si>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</si>
  <si>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</si>
  <si>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</si>
  <si>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</si>
  <si>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</si>
  <si>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</si>
  <si>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</si>
  <si>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</si>
  <si>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</si>
  <si>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</si>
  <si>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</si>
  <si>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</si>
  <si>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</si>
  <si>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</si>
  <si>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</si>
  <si>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</si>
  <si>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</si>
  <si>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</si>
  <si>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</si>
  <si>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</si>
  <si>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</si>
  <si>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</si>
  <si>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</si>
  <si>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</si>
  <si>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</si>
  <si>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</si>
  <si>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</si>
  <si>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</si>
  <si>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</si>
  <si>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</si>
  <si>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</si>
  <si>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</si>
  <si>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</si>
  <si>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</si>
  <si>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</si>
  <si>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</si>
  <si>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</si>
  <si>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</si>
  <si>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</si>
  <si>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</si>
  <si>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</si>
  <si>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</si>
  <si>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</si>
  <si>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</si>
  <si>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</si>
  <si>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</si>
  <si>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</si>
  <si>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</si>
  <si>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</si>
  <si>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</si>
  <si>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</si>
  <si>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</si>
  <si>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</si>
  <si>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</si>
  <si>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</si>
  <si>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</si>
  <si>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</si>
  <si>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</si>
  <si>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</si>
  <si>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</si>
  <si>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</si>
  <si>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</si>
  <si>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</si>
  <si>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</si>
  <si>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</si>
  <si>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</si>
  <si>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</si>
  <si>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</si>
  <si>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</si>
  <si>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</si>
  <si>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</si>
  <si>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</si>
  <si>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</si>
  <si>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</si>
  <si>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</si>
  <si>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</si>
  <si>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</si>
  <si>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</si>
  <si>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</si>
  <si>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</si>
  <si>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</si>
  <si>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</si>
  <si>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</si>
  <si>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</si>
  <si>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</si>
  <si>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</si>
  <si>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</si>
  <si>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</si>
  <si>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</si>
  <si>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</si>
  <si>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</si>
  <si>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</si>
  <si>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</si>
  <si>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</si>
  <si>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</si>
  <si>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</si>
  <si>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</si>
  <si>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</si>
  <si>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</si>
  <si>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</si>
  <si>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</si>
  <si>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</si>
  <si>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</si>
  <si>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</si>
  <si>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</si>
  <si>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</si>
  <si>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</si>
  <si>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</si>
  <si>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</si>
  <si>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</si>
  <si>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</si>
  <si>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</si>
  <si>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</si>
  <si>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</si>
  <si>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</si>
  <si>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</si>
  <si>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</si>
  <si>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</si>
  <si>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</si>
  <si>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</si>
  <si>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</si>
  <si>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</si>
  <si>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</si>
  <si>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</si>
  <si>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</si>
  <si>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</si>
  <si>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</si>
  <si>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</si>
  <si>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</si>
  <si>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</si>
  <si>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</si>
  <si>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</si>
  <si>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</si>
  <si>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</si>
  <si>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</si>
  <si>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</si>
  <si>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</si>
  <si>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</si>
  <si>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</si>
  <si>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</si>
  <si>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</si>
  <si>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</si>
  <si>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</si>
  <si>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</si>
  <si>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</si>
  <si>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</si>
  <si>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</si>
  <si>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</si>
  <si>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</si>
  <si>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</si>
  <si>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</si>
  <si>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</si>
  <si>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</si>
  <si>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</si>
  <si>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</si>
  <si>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</si>
  <si>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</si>
  <si>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</si>
  <si>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</si>
  <si>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</si>
  <si>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</si>
  <si>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</si>
  <si>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</si>
  <si>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</si>
  <si>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</si>
  <si>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</si>
  <si>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</si>
  <si>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</si>
  <si>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</si>
  <si>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</si>
  <si>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</si>
  <si>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</si>
  <si>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</si>
  <si>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</si>
  <si>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</si>
  <si>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</si>
  <si>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</si>
  <si>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</si>
  <si>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</si>
  <si>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</si>
  <si>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</si>
  <si>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</si>
  <si>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</si>
  <si>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</si>
  <si>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</si>
  <si>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</si>
  <si>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</si>
  <si>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</si>
  <si>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</si>
  <si>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</si>
  <si>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</si>
  <si>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</si>
  <si>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</si>
  <si>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</si>
  <si>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</si>
  <si>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</si>
  <si>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</si>
  <si>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</si>
  <si>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</si>
  <si>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</si>
  <si>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</si>
  <si>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</si>
  <si>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</si>
  <si>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</si>
  <si>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</si>
  <si>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</si>
  <si>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</si>
  <si>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</si>
  <si>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</si>
  <si>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</si>
  <si>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</si>
  <si>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</si>
  <si>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</si>
  <si>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</si>
  <si>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</si>
  <si>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</si>
  <si>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</si>
  <si>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</si>
  <si>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</si>
  <si>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</si>
  <si>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</si>
  <si>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</si>
  <si>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</si>
  <si>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</si>
  <si>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</si>
  <si>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</si>
  <si>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</si>
  <si>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</si>
  <si>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</si>
  <si>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</si>
  <si>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</si>
  <si>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</si>
  <si>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</si>
  <si>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</si>
  <si>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</si>
  <si>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</si>
  <si>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</si>
  <si>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</si>
  <si>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</si>
  <si>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</si>
  <si>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</si>
  <si>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</si>
  <si>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</si>
  <si>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</si>
  <si>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</si>
  <si>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</si>
  <si>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</si>
  <si>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</si>
  <si>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</si>
  <si>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</si>
  <si>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</si>
  <si>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</si>
  <si>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</si>
  <si>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</si>
  <si>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</si>
  <si>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</si>
  <si>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</si>
  <si>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</si>
  <si>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</si>
  <si>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</si>
  <si>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</si>
  <si>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</si>
  <si>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</si>
  <si>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</si>
  <si>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</si>
  <si>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</si>
  <si>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</si>
  <si>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</si>
  <si>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</si>
  <si>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</si>
  <si>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</si>
  <si>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</si>
  <si>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</si>
  <si>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</si>
  <si>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</si>
  <si>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</si>
  <si>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</si>
  <si>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</si>
  <si>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</si>
  <si>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</si>
  <si>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</si>
  <si>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</si>
  <si>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</si>
  <si>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</si>
  <si>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</si>
  <si>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</si>
  <si>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</si>
  <si>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</si>
  <si>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</si>
  <si>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</si>
  <si>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</si>
  <si>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</si>
  <si>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</si>
  <si>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</si>
  <si>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</si>
  <si>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</si>
  <si>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</si>
  <si>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</si>
  <si>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</si>
  <si>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</si>
  <si>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</si>
  <si>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</si>
  <si>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</si>
  <si>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</si>
  <si>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</si>
  <si>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</si>
  <si>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</si>
  <si>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</si>
  <si>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</si>
  <si>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</si>
  <si>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</si>
  <si>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</si>
  <si>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</si>
  <si>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</si>
  <si>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</si>
  <si>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</si>
  <si>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</si>
  <si>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</si>
  <si>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</si>
  <si>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</si>
  <si>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</si>
  <si>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</si>
  <si>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</si>
  <si>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</si>
  <si>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</si>
  <si>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</si>
  <si>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</si>
  <si>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</si>
  <si>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</si>
  <si>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</si>
  <si>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</si>
  <si>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</si>
  <si>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</si>
  <si>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</si>
  <si>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</si>
  <si>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</si>
  <si>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</si>
  <si>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</si>
  <si>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</si>
  <si>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</si>
  <si>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</si>
  <si>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</si>
  <si>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</si>
  <si>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</si>
  <si>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</si>
  <si>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</si>
  <si>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</si>
  <si>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</si>
  <si>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</si>
  <si>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</si>
  <si>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</si>
  <si>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</si>
  <si>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</si>
  <si>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</si>
  <si>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</si>
  <si>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</si>
  <si>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</si>
  <si>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</si>
  <si>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</si>
  <si>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</si>
  <si>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</si>
  <si>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</si>
  <si>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</si>
  <si>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</si>
  <si>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</si>
  <si>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</si>
  <si>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</si>
  <si>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</si>
  <si>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</si>
  <si>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</si>
  <si>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</si>
  <si>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</si>
  <si>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</si>
  <si>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</si>
  <si>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</si>
  <si>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</si>
  <si>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</si>
  <si>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</si>
  <si>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</si>
  <si>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</si>
  <si>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</si>
  <si>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</si>
  <si>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</si>
  <si>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</si>
  <si>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</si>
  <si>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</si>
  <si>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</si>
  <si>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</si>
  <si>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</si>
  <si>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</si>
  <si>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</si>
  <si>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</si>
  <si>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</si>
  <si>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</si>
  <si>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</si>
  <si>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</si>
  <si>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</si>
  <si>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</si>
  <si>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</si>
  <si>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</si>
  <si>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</si>
  <si>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</si>
  <si>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</si>
  <si>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</si>
  <si>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</si>
  <si>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</si>
  <si>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</si>
  <si>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</si>
  <si>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</si>
  <si>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</si>
  <si>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</si>
  <si>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</si>
  <si>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</si>
  <si>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</si>
  <si>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</si>
  <si>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</si>
  <si>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</si>
  <si>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</si>
  <si>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</si>
  <si>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</si>
  <si>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</si>
  <si>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</si>
  <si>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</si>
  <si>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</si>
  <si>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</si>
  <si>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</si>
  <si>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</si>
  <si>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</si>
  <si>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</si>
  <si>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</si>
  <si>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</si>
  <si>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</si>
  <si>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</si>
  <si>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</si>
  <si>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</si>
  <si>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</si>
  <si>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</si>
  <si>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</si>
  <si>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</si>
  <si>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</si>
  <si>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</si>
  <si>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</si>
  <si>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</si>
  <si>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</si>
  <si>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</si>
  <si>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</si>
  <si>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</si>
  <si>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</si>
  <si>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</si>
  <si>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</si>
  <si>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</si>
  <si>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</si>
  <si>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</si>
  <si>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</si>
  <si>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</si>
  <si>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</si>
  <si>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</si>
  <si>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</si>
  <si>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</si>
  <si>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</si>
  <si>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</si>
  <si>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</si>
  <si>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</si>
  <si>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</si>
  <si>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</si>
  <si>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</si>
  <si>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</si>
  <si>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</si>
  <si>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</si>
  <si>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</si>
  <si>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</si>
  <si>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</si>
  <si>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</si>
  <si>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</si>
  <si>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</si>
  <si>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</si>
  <si>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</si>
  <si>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</si>
  <si>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</si>
  <si>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</si>
  <si>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</si>
  <si>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</si>
  <si>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</si>
  <si>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</si>
  <si>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</si>
  <si>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</si>
  <si>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</si>
  <si>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</si>
  <si>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</si>
  <si>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</si>
  <si>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</si>
  <si>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</si>
  <si>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</si>
  <si>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</si>
  <si>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</si>
  <si>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</si>
  <si>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</si>
  <si>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</si>
  <si>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</si>
  <si>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</si>
  <si>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</si>
  <si>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</si>
  <si>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</si>
  <si>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</si>
  <si>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</si>
  <si>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</si>
  <si>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</si>
  <si>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</si>
  <si>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</si>
  <si>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</si>
  <si>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</si>
  <si>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</si>
  <si>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</si>
  <si>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</si>
  <si>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</si>
  <si>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</si>
  <si>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</si>
  <si>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</si>
  <si>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</si>
  <si>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</si>
  <si>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</si>
  <si>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</si>
  <si>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</si>
  <si>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</si>
  <si>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</si>
  <si>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</si>
  <si>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</si>
  <si>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</si>
  <si>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</si>
  <si>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</si>
  <si>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</si>
  <si>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</si>
  <si>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</si>
  <si>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</si>
  <si>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</si>
  <si>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</si>
  <si>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</si>
  <si>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</si>
  <si>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</si>
  <si>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</si>
  <si>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</si>
  <si>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</si>
  <si>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</si>
  <si>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</si>
  <si>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</si>
  <si>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</si>
  <si>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</si>
  <si>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</si>
  <si>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</si>
  <si>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</si>
  <si>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</si>
  <si>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</si>
  <si>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</si>
  <si>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</si>
  <si>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</si>
  <si>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</si>
  <si>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</si>
  <si>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</si>
  <si>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</si>
  <si>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</si>
  <si>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</si>
  <si>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</si>
  <si>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</si>
  <si>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</si>
  <si>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</si>
  <si>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</si>
  <si>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</si>
  <si>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</si>
  <si>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</si>
  <si>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</si>
  <si>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</si>
  <si>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</si>
  <si>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</si>
  <si>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</si>
  <si>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</si>
  <si>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</si>
  <si>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</si>
  <si>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</si>
  <si>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</si>
  <si>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</si>
  <si>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</si>
  <si>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</si>
  <si>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</si>
  <si>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</si>
  <si>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</si>
  <si>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</si>
  <si>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</si>
  <si>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</si>
  <si>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</si>
  <si>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</si>
  <si>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</si>
  <si>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</si>
  <si>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</si>
  <si>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</si>
  <si>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</si>
  <si>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</si>
  <si>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</si>
  <si>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</si>
  <si>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</si>
  <si>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</si>
  <si>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</si>
  <si>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</si>
  <si>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</si>
  <si>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</si>
  <si>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</si>
  <si>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</si>
  <si>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</si>
  <si>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</si>
  <si>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</si>
  <si>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</si>
  <si>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</si>
  <si>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</si>
  <si>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</si>
  <si>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</si>
  <si>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</si>
  <si>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</si>
  <si>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</si>
  <si>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</si>
  <si>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</si>
  <si>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</si>
  <si>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</si>
  <si>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</si>
  <si>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</si>
  <si>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</si>
  <si>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</si>
  <si>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</si>
  <si>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</si>
  <si>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</si>
  <si>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</si>
  <si>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</si>
  <si>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</si>
  <si>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</si>
  <si>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</si>
  <si>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</si>
  <si>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</si>
  <si>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</si>
  <si>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</si>
  <si>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</si>
  <si>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</si>
  <si>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</si>
  <si>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</si>
  <si>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</si>
  <si>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</si>
  <si>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</si>
  <si>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</si>
  <si>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</si>
  <si>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</si>
  <si>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</si>
  <si>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</si>
  <si>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</si>
  <si>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</si>
  <si>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</si>
  <si>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</si>
  <si>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</si>
  <si>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</si>
  <si>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</si>
  <si>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</si>
  <si>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</si>
  <si>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</si>
  <si>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</si>
  <si>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</si>
  <si>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</si>
  <si>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</si>
  <si>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</si>
  <si>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</si>
  <si>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</si>
  <si>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</si>
  <si>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</si>
  <si>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</si>
  <si>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</si>
  <si>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</si>
  <si>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</si>
  <si>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</si>
  <si>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</si>
  <si>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</si>
  <si>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</si>
  <si>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</si>
  <si>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</si>
  <si>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</si>
  <si>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</si>
  <si>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</si>
  <si>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</si>
  <si>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</si>
  <si>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</si>
  <si>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</si>
  <si>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</si>
  <si>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</si>
  <si>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</si>
  <si>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</si>
  <si>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</si>
  <si>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</si>
  <si>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</si>
  <si>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</si>
  <si>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</si>
  <si>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</si>
  <si>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</si>
  <si>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</si>
  <si>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</si>
  <si>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</si>
  <si>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</si>
  <si>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</si>
  <si>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</si>
  <si>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</si>
  <si>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</si>
  <si>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</si>
  <si>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</si>
  <si>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</si>
  <si>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</si>
  <si>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</si>
  <si>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</si>
  <si>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</si>
  <si>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</si>
  <si>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</si>
  <si>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</si>
  <si>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</si>
  <si>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</si>
  <si>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</si>
  <si>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</si>
  <si>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</si>
  <si>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</si>
  <si>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</si>
  <si>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</si>
  <si>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</si>
  <si>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</si>
  <si>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</si>
  <si>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</si>
  <si>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</si>
  <si>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</si>
  <si>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</si>
  <si>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</si>
  <si>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</si>
  <si>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</si>
  <si>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</si>
  <si>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</si>
  <si>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</si>
  <si>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</si>
  <si>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</si>
  <si>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</si>
  <si>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</si>
  <si>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</si>
  <si>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</si>
  <si>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</si>
  <si>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</si>
  <si>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</si>
  <si>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</si>
  <si>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</si>
  <si>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</si>
  <si>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</si>
  <si>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</si>
  <si>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</si>
  <si>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</si>
  <si>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</si>
  <si>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</si>
  <si>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</si>
  <si>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</si>
  <si>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</si>
  <si>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</si>
  <si>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</si>
  <si>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</si>
  <si>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</si>
  <si>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</si>
  <si>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</si>
  <si>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</si>
  <si>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</si>
  <si>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</si>
  <si>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</si>
  <si>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</si>
  <si>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</si>
  <si>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</si>
  <si>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</si>
  <si>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</si>
  <si>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</si>
  <si>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</si>
  <si>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</si>
  <si>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</si>
  <si>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</si>
  <si>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</si>
  <si>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</si>
  <si>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</si>
  <si>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</si>
  <si>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</si>
  <si>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</si>
  <si>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</si>
  <si>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</si>
  <si>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</si>
  <si>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</si>
  <si>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</si>
  <si>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</si>
  <si>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</si>
  <si>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</si>
  <si>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</si>
  <si>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</si>
  <si>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</si>
  <si>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</si>
  <si>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</si>
  <si>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</si>
  <si>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</si>
  <si>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</si>
  <si>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</si>
  <si>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</si>
  <si>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</si>
  <si>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</si>
  <si>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</si>
  <si>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</si>
  <si>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</si>
  <si>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</si>
  <si>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</si>
  <si>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</si>
  <si>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</si>
  <si>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</si>
  <si>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</si>
  <si>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</si>
  <si>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</si>
  <si>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</si>
  <si>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</si>
  <si>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</si>
  <si>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</si>
  <si>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</si>
  <si>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</si>
  <si>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</si>
  <si>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</si>
  <si>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</si>
  <si>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</si>
  <si>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</si>
  <si>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</si>
  <si>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</si>
  <si>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</si>
  <si>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</si>
  <si>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</si>
  <si>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</si>
  <si>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</si>
  <si>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</si>
  <si>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</si>
  <si>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</si>
  <si>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</si>
  <si>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</si>
  <si>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</si>
  <si>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</si>
  <si>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</si>
  <si>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</si>
  <si>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</si>
  <si>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</si>
  <si>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</si>
  <si>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</si>
  <si>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</si>
  <si>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</si>
  <si>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</si>
  <si>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</si>
  <si>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</si>
  <si>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</si>
  <si>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</si>
  <si>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</si>
  <si>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</si>
  <si>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</si>
  <si>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</si>
  <si>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</si>
  <si>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</si>
  <si>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</si>
  <si>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</si>
  <si>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</si>
  <si>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</si>
  <si>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</si>
  <si>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</si>
  <si>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</si>
  <si>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</si>
  <si>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</si>
  <si>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</si>
  <si>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</si>
  <si>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</si>
  <si>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</si>
  <si>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</si>
  <si>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</si>
  <si>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</si>
  <si>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</si>
  <si>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</si>
  <si>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</si>
  <si>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</si>
  <si>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</si>
  <si>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</si>
  <si>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</si>
  <si>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</si>
  <si>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</si>
  <si>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</si>
  <si>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</si>
  <si>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</si>
  <si>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</si>
  <si>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</si>
  <si>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</si>
  <si>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</si>
  <si>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</si>
  <si>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</si>
  <si>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</si>
  <si>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</si>
  <si>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</si>
  <si>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</si>
  <si>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</si>
  <si>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</si>
  <si>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</si>
  <si>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</si>
  <si>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</si>
  <si>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</si>
  <si>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</si>
  <si>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</si>
  <si>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</si>
  <si>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</si>
  <si>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</si>
  <si>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</si>
  <si>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</si>
  <si>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</si>
  <si>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</si>
  <si>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</si>
  <si>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</si>
  <si>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</si>
  <si>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</si>
  <si>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</si>
  <si>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</si>
  <si>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</si>
  <si>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</si>
  <si>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</si>
  <si>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</si>
  <si>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</si>
  <si>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</si>
  <si>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</si>
  <si>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</si>
  <si>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</si>
  <si>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</si>
  <si>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</si>
  <si>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</si>
  <si>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</si>
  <si>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</si>
  <si>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</si>
  <si>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</si>
  <si>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</si>
  <si>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</si>
  <si>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</si>
  <si>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</si>
  <si>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</si>
  <si>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</si>
  <si>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</si>
  <si>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</si>
  <si>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</si>
  <si>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</si>
  <si>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</si>
  <si>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</si>
  <si>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</si>
  <si>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</si>
  <si>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</si>
  <si>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</si>
  <si>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</si>
  <si>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</si>
  <si>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</si>
  <si>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</si>
  <si>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</si>
  <si>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</si>
  <si>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</si>
  <si>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</si>
  <si>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</si>
  <si>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</si>
  <si>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</si>
  <si>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</si>
  <si>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</si>
  <si>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</si>
  <si>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</si>
  <si>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</si>
  <si>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</si>
  <si>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</si>
  <si>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</si>
  <si>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</si>
  <si>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</si>
  <si>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</si>
  <si>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</si>
  <si>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</si>
  <si>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</si>
  <si>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</si>
  <si>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</si>
  <si>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</si>
  <si>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</si>
  <si>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</si>
  <si>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</si>
  <si>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</si>
  <si>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</si>
  <si>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</si>
  <si>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</si>
  <si>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</si>
  <si>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</si>
  <si>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</si>
  <si>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</si>
  <si>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</si>
  <si>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</si>
  <si>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</si>
  <si>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</si>
  <si>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</si>
  <si>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</si>
  <si>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</si>
  <si>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</si>
  <si>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</si>
  <si>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</si>
  <si>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</si>
  <si>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</si>
  <si>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</si>
  <si>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</si>
  <si>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</si>
  <si>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</si>
  <si>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</si>
  <si>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</si>
  <si>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</si>
  <si>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</si>
  <si>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</si>
  <si>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</si>
  <si>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</si>
  <si>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</si>
  <si>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</si>
  <si>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</si>
  <si>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</si>
  <si>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</si>
  <si>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</si>
  <si>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</si>
  <si>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</si>
  <si>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</si>
  <si>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</si>
  <si>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</si>
  <si>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</si>
  <si>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</si>
  <si>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</si>
  <si>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</si>
  <si>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</si>
  <si>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</si>
  <si>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</si>
  <si>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</si>
  <si>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</si>
  <si>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</si>
  <si>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</si>
  <si>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</si>
  <si>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</si>
  <si>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</si>
  <si>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</si>
  <si>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</si>
  <si>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</si>
  <si>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</si>
  <si>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</si>
  <si>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</si>
  <si>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</si>
  <si>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</si>
  <si>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</si>
  <si>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</si>
  <si>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</si>
  <si>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</si>
  <si>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</si>
  <si>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</si>
  <si>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</si>
  <si>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</si>
  <si>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</si>
  <si>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</si>
  <si>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</si>
  <si>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</si>
  <si>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</si>
  <si>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</si>
  <si>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</si>
  <si>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</si>
  <si>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</si>
  <si>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</si>
  <si>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</si>
  <si>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</si>
  <si>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</si>
  <si>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</si>
  <si>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</si>
  <si>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</si>
  <si>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</si>
  <si>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</si>
  <si>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</si>
  <si>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</si>
  <si>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</si>
  <si>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</si>
  <si>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</si>
  <si>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</si>
  <si>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</si>
  <si>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</si>
  <si>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</si>
  <si>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</si>
  <si>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</si>
  <si>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</si>
  <si>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</si>
  <si>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</si>
  <si>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</si>
  <si>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</si>
  <si>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</si>
  <si>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</si>
  <si>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</si>
  <si>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</si>
  <si>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</si>
  <si>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</si>
  <si>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</si>
  <si>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</si>
  <si>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</si>
  <si>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</si>
  <si>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</si>
  <si>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</si>
  <si>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</si>
  <si>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</si>
  <si>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</si>
  <si>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</si>
  <si>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</si>
  <si>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</si>
  <si>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</si>
  <si>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</si>
  <si>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</si>
  <si>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</si>
  <si>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</si>
  <si>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</si>
  <si>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</si>
  <si>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</si>
  <si>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</si>
  <si>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</si>
  <si>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</si>
  <si>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</si>
  <si>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</si>
  <si>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</si>
  <si>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</si>
  <si>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</si>
  <si>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</si>
  <si>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</si>
  <si>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</si>
  <si>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</si>
  <si>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</si>
  <si>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</si>
  <si>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</si>
  <si>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</si>
  <si>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</si>
  <si>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</si>
  <si>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</si>
  <si>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</si>
  <si>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</si>
  <si>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</si>
  <si>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</si>
  <si>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</si>
  <si>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</si>
  <si>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</si>
  <si>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</si>
  <si>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</si>
  <si>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</si>
  <si>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</si>
  <si>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</si>
  <si>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</si>
  <si>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</si>
  <si>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</si>
  <si>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</si>
  <si>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</si>
  <si>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</si>
  <si>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</si>
  <si>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</si>
  <si>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</si>
  <si>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</si>
  <si>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</si>
  <si>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</si>
  <si>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</si>
  <si>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</si>
  <si>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</si>
  <si>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</si>
  <si>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</si>
  <si>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</si>
  <si>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</si>
  <si>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</si>
  <si>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</si>
  <si>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</si>
  <si>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</si>
  <si>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</si>
  <si>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</si>
  <si>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</si>
  <si>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</si>
  <si>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</si>
  <si>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</si>
  <si>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</si>
  <si>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</si>
  <si>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</si>
  <si>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</si>
  <si>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</si>
  <si>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</si>
  <si>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</si>
  <si>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</si>
  <si>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</si>
  <si>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</si>
  <si>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</si>
  <si>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</si>
  <si>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</si>
  <si>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</si>
  <si>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</si>
  <si>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</si>
  <si>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</si>
  <si>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</si>
  <si>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</si>
  <si>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</si>
  <si>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</si>
  <si>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</si>
  <si>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</si>
  <si>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</si>
  <si>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</si>
  <si>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</si>
  <si>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</si>
  <si>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</si>
  <si>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</si>
  <si>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</si>
  <si>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</si>
  <si>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</si>
  <si>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</si>
  <si>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</si>
  <si>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</si>
  <si>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</si>
  <si>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</si>
  <si>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</si>
  <si>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</si>
  <si>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</si>
  <si>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</si>
  <si>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</si>
  <si>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</si>
  <si>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</si>
  <si>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</si>
  <si>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</si>
  <si>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</si>
  <si>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</si>
  <si>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</si>
  <si>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</si>
  <si>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</si>
  <si>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</si>
  <si>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</si>
  <si>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</si>
  <si>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</si>
  <si>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</si>
  <si>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</si>
  <si>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</si>
  <si>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</si>
  <si>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</si>
  <si>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</si>
  <si>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</si>
  <si>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</si>
  <si>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</si>
  <si>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</si>
  <si>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</si>
  <si>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</si>
  <si>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</si>
  <si>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</si>
  <si>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</si>
  <si>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</si>
  <si>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</si>
  <si>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</si>
  <si>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</si>
  <si>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</si>
  <si>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</si>
  <si>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</si>
  <si>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</si>
  <si>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</si>
  <si>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</si>
  <si>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</si>
  <si>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</si>
  <si>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</si>
  <si>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</si>
  <si>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</si>
  <si>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</si>
  <si>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</si>
  <si>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</si>
  <si>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</si>
  <si>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</si>
  <si>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</si>
  <si>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</si>
  <si>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</si>
  <si>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</si>
  <si>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</si>
  <si>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</si>
  <si>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</si>
  <si>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</si>
  <si>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</si>
  <si>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</si>
  <si>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</si>
  <si>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</si>
  <si>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</si>
  <si>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</si>
  <si>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</si>
  <si>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</si>
  <si>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</si>
  <si>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</si>
  <si>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</si>
  <si>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</si>
  <si>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</si>
  <si>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</si>
  <si>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</si>
  <si>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</si>
  <si>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</si>
  <si>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</si>
  <si>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</si>
  <si>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</si>
  <si>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</si>
  <si>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</si>
  <si>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</si>
  <si>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</si>
  <si>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</si>
  <si>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</si>
  <si>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</si>
  <si>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</si>
  <si>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</si>
  <si>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</si>
  <si>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</si>
  <si>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</si>
  <si>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</si>
  <si>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</si>
  <si>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</si>
  <si>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</si>
  <si>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</si>
  <si>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</si>
  <si>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</si>
  <si>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</si>
  <si>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</si>
  <si>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</si>
  <si>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</si>
  <si>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</si>
  <si>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</si>
  <si>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</si>
  <si>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</si>
  <si>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</si>
  <si>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</si>
  <si>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</si>
  <si>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</si>
  <si>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</si>
  <si>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</si>
  <si>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</si>
  <si>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</si>
  <si>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</si>
  <si>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</si>
  <si>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</si>
  <si>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</si>
  <si>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</si>
  <si>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</si>
  <si>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</si>
  <si>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</si>
  <si>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</si>
  <si>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</si>
  <si>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</si>
  <si>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</si>
  <si>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</si>
  <si>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</si>
  <si>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</si>
  <si>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</si>
  <si>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</si>
  <si>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</si>
  <si>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</si>
  <si>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</si>
  <si>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</si>
  <si>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</si>
  <si>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</si>
  <si>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</si>
  <si>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</si>
  <si>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</si>
  <si>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</si>
  <si>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</si>
  <si>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</si>
  <si>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</si>
  <si>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</si>
  <si>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</si>
  <si>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</si>
  <si>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</si>
  <si>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</si>
  <si>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</si>
  <si>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</si>
  <si>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</si>
  <si>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</si>
  <si>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</si>
  <si>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</si>
  <si>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</si>
  <si>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</si>
  <si>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</si>
  <si>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</si>
  <si>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</si>
  <si>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</si>
  <si>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</si>
  <si>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</si>
  <si>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</si>
  <si>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</si>
  <si>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</si>
  <si>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</si>
  <si>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</si>
  <si>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</si>
  <si>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</si>
  <si>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</si>
  <si>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</si>
  <si>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</si>
  <si>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</si>
  <si>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</si>
  <si>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</si>
  <si>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</si>
  <si>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</si>
  <si>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</si>
  <si>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</si>
  <si>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</si>
  <si>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</si>
  <si>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</si>
  <si>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</si>
  <si>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</si>
  <si>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</si>
  <si>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</si>
  <si>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</si>
  <si>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</si>
  <si>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</si>
  <si>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</si>
  <si>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</si>
  <si>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</si>
  <si>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</si>
  <si>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</si>
  <si>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</si>
  <si>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</si>
  <si>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</si>
  <si>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</si>
  <si>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</si>
  <si>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</si>
  <si>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</si>
  <si>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</si>
  <si>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</si>
  <si>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</si>
  <si>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</si>
  <si>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</si>
  <si>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</si>
  <si>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</si>
  <si>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</si>
  <si>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</si>
  <si>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</si>
  <si>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</si>
  <si>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</si>
  <si>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</si>
  <si>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</si>
  <si>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</si>
  <si>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</si>
  <si>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</si>
  <si>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</si>
  <si>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</si>
  <si>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</si>
  <si>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</si>
  <si>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</si>
  <si>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</si>
  <si>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</si>
  <si>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</si>
  <si>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</si>
  <si>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</si>
  <si>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</si>
  <si>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</si>
  <si>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</si>
  <si>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</si>
  <si>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</si>
  <si>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</si>
  <si>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</si>
  <si>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</si>
  <si>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</si>
  <si>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</si>
  <si>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</si>
  <si>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</si>
  <si>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</si>
  <si>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</si>
  <si>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</si>
  <si>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</si>
  <si>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</si>
  <si>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</si>
  <si>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</si>
  <si>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</si>
  <si>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</si>
  <si>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</si>
  <si>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</si>
  <si>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</si>
  <si>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</si>
  <si>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</si>
  <si>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</si>
  <si>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</si>
  <si>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</si>
  <si>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</si>
  <si>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</si>
  <si>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</si>
  <si>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</si>
  <si>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</si>
  <si>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</si>
  <si>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</si>
  <si>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</si>
  <si>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</si>
  <si>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</si>
  <si>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</si>
  <si>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</si>
  <si>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</si>
  <si>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</si>
  <si>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</si>
  <si>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</si>
  <si>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</si>
  <si>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</si>
  <si>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</si>
  <si>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</si>
  <si>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</si>
  <si>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</si>
  <si>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</si>
  <si>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</si>
  <si>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</si>
  <si>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</si>
  <si>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</si>
  <si>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</si>
  <si>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</si>
  <si>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</si>
  <si>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</si>
  <si>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</si>
  <si>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</si>
  <si>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</si>
  <si>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</si>
  <si>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</si>
  <si>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</si>
  <si>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</si>
  <si>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</si>
  <si>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</si>
  <si>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</si>
  <si>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</si>
  <si>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</si>
  <si>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</si>
  <si>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</si>
  <si>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</si>
  <si>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</si>
  <si>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</si>
  <si>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</si>
  <si>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</si>
  <si>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</si>
  <si>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</si>
  <si>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</si>
  <si>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</si>
  <si>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</si>
  <si>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</si>
  <si>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</si>
  <si>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</si>
  <si>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</si>
  <si>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</si>
  <si>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</si>
  <si>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</si>
  <si>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</si>
  <si>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</si>
  <si>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</si>
  <si>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</si>
  <si>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</si>
  <si>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</si>
  <si>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</si>
  <si>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</si>
  <si>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</si>
  <si>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</si>
  <si>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</si>
  <si>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</si>
  <si>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</si>
  <si>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</si>
  <si>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</si>
  <si>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</si>
  <si>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</si>
  <si>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</si>
  <si>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</si>
  <si>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</si>
  <si>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</si>
  <si>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</si>
  <si>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</si>
  <si>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</si>
  <si>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</si>
  <si>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</si>
  <si>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</si>
  <si>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</si>
  <si>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</si>
  <si>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</si>
  <si>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</si>
  <si>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</si>
  <si>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</si>
  <si>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</si>
  <si>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</si>
  <si>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</si>
  <si>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</si>
  <si>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</si>
  <si>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</si>
  <si>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</si>
  <si>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</si>
  <si>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</si>
  <si>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</si>
  <si>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</si>
  <si>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</si>
  <si>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</si>
  <si>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</si>
  <si>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</si>
  <si>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</si>
  <si>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</si>
  <si>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</si>
  <si>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</si>
  <si>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</si>
  <si>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</si>
  <si>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</si>
  <si>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</si>
  <si>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</si>
  <si>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</si>
  <si>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</si>
  <si>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</si>
  <si>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</si>
  <si>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</si>
  <si>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</si>
  <si>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</si>
  <si>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</si>
  <si>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</si>
  <si>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</si>
  <si>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</si>
  <si>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</si>
  <si>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</si>
  <si>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</si>
  <si>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</si>
  <si>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</si>
  <si>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</si>
  <si>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</si>
  <si>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</si>
  <si>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</si>
  <si>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</si>
  <si>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</si>
  <si>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</si>
  <si>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</si>
  <si>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</si>
  <si>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</si>
  <si>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</si>
  <si>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</si>
  <si>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</si>
  <si>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</si>
  <si>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</si>
  <si>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</si>
  <si>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</si>
  <si>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</si>
  <si>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</si>
  <si>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</si>
  <si>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</si>
  <si>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</si>
  <si>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</si>
  <si>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</si>
  <si>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</si>
  <si>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</si>
  <si>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</si>
  <si>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</si>
  <si>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</si>
  <si>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</si>
  <si>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</si>
  <si>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</si>
  <si>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</si>
  <si>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</si>
  <si>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</si>
  <si>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</si>
  <si>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</si>
  <si>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</si>
  <si>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</si>
  <si>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</si>
  <si>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</si>
  <si>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</si>
  <si>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</si>
  <si>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</si>
  <si>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</si>
  <si>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</si>
  <si>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</si>
  <si>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</si>
  <si>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</si>
  <si>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</si>
  <si>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</si>
  <si>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</si>
  <si>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</si>
  <si>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</si>
  <si>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</si>
  <si>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</si>
  <si>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</si>
  <si>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</si>
  <si>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</si>
  <si>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</si>
  <si>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</si>
  <si>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</si>
  <si>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</si>
  <si>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</si>
  <si>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</si>
  <si>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</si>
  <si>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</si>
  <si>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</si>
  <si>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</si>
  <si>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</si>
  <si>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</si>
  <si>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</si>
  <si>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</si>
  <si>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</si>
  <si>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</si>
  <si>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</si>
  <si>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</si>
  <si>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</si>
  <si>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</si>
  <si>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</si>
  <si>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</si>
  <si>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</si>
  <si>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</si>
  <si>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</si>
  <si>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</si>
  <si>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</si>
  <si>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</si>
  <si>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</si>
  <si>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</si>
  <si>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</si>
  <si>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</si>
  <si>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</si>
  <si>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</si>
  <si>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</si>
  <si>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</si>
  <si>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</si>
  <si>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</si>
  <si>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</si>
  <si>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</si>
  <si>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</si>
  <si>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</si>
  <si>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</si>
  <si>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</si>
  <si>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</si>
  <si>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</si>
  <si>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</si>
  <si>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</si>
  <si>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</si>
  <si>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</si>
  <si>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</si>
  <si>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</si>
  <si>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</si>
  <si>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</si>
  <si>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</si>
  <si>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</si>
  <si>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</si>
  <si>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</si>
  <si>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</si>
  <si>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</si>
  <si>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</si>
  <si>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</si>
  <si>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</si>
  <si>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</si>
  <si>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</si>
  <si>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</si>
  <si>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</si>
  <si>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</si>
  <si>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</si>
  <si>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</si>
  <si>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</si>
  <si>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</si>
  <si>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</si>
  <si>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</si>
  <si>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</si>
  <si>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</si>
  <si>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</si>
  <si>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</si>
  <si>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</si>
  <si>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</si>
  <si>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</si>
  <si>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</si>
  <si>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</si>
  <si>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</si>
  <si>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</si>
  <si>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</si>
  <si>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</si>
  <si>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</si>
  <si>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</si>
  <si>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</si>
  <si>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</si>
  <si>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</si>
  <si>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</si>
  <si>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</si>
  <si>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</si>
  <si>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</si>
  <si>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</si>
  <si>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</si>
  <si>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</si>
  <si>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</si>
  <si>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</si>
  <si>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</si>
  <si>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</si>
  <si>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</si>
  <si>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</si>
  <si>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</si>
  <si>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</si>
  <si>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</si>
  <si>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</si>
  <si>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</si>
  <si>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</si>
  <si>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</si>
  <si>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</si>
  <si>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</si>
  <si>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</si>
  <si>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</si>
  <si>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</si>
  <si>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</si>
  <si>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</si>
  <si>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</si>
  <si>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</si>
  <si>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</si>
  <si>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</si>
  <si>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</si>
  <si>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</si>
  <si>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</si>
  <si>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</si>
  <si>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</si>
  <si>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</si>
  <si>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</si>
  <si>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</si>
  <si>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</si>
  <si>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</si>
  <si>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</si>
  <si>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</si>
  <si>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</si>
  <si>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</si>
  <si>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</si>
  <si>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</si>
  <si>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</si>
  <si>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</si>
  <si>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</si>
  <si>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</si>
  <si>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</si>
  <si>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</si>
  <si>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</si>
  <si>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</si>
  <si>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</si>
  <si>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</si>
  <si>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</si>
  <si>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</si>
  <si>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</si>
  <si>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</si>
  <si>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</si>
  <si>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</si>
  <si>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</si>
  <si>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</si>
  <si>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</si>
  <si>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</si>
  <si>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</si>
  <si>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</si>
  <si>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</si>
  <si>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</si>
  <si>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</si>
  <si>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</si>
  <si>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</si>
  <si>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</si>
  <si>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</si>
  <si>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</si>
  <si>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</si>
  <si>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</si>
  <si>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</si>
  <si>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</si>
  <si>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</si>
  <si>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</si>
  <si>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</si>
  <si>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</si>
  <si>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</si>
  <si>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</si>
  <si>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</si>
  <si>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</si>
  <si>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</si>
  <si>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</si>
  <si>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</si>
  <si>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</si>
  <si>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</si>
  <si>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</si>
  <si>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</si>
  <si>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</si>
  <si>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</si>
  <si>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</si>
  <si>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</si>
  <si>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</si>
  <si>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</si>
  <si>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</si>
  <si>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</si>
  <si>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</si>
  <si>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</si>
  <si>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</si>
  <si>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</si>
  <si>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</si>
  <si>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</si>
  <si>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</si>
  <si>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</si>
  <si>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</si>
  <si>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</si>
  <si>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</si>
  <si>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</si>
  <si>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</si>
  <si>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</si>
  <si>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</si>
  <si>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</si>
  <si>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</si>
  <si>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</si>
  <si>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</si>
  <si>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</si>
  <si>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</si>
  <si>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</si>
  <si>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</si>
  <si>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</si>
  <si>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</si>
  <si>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</si>
  <si>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</si>
  <si>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</si>
  <si>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</si>
  <si>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</si>
  <si>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</si>
  <si>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</si>
  <si>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</si>
  <si>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</si>
  <si>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</si>
  <si>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</si>
  <si>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</si>
  <si>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</si>
  <si>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</si>
  <si>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</si>
  <si>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</si>
  <si>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</si>
  <si>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</si>
  <si>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</si>
  <si>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</si>
  <si>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</si>
  <si>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</si>
  <si>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</si>
  <si>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</si>
  <si>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</si>
  <si>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</si>
  <si>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</si>
  <si>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</si>
  <si>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</si>
  <si>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</si>
  <si>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</si>
  <si>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</si>
  <si>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</si>
  <si>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</si>
  <si>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</si>
  <si>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</si>
  <si>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</si>
  <si>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</si>
  <si>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</si>
  <si>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</si>
  <si>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</si>
  <si>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</si>
  <si>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</si>
  <si>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</si>
  <si>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</si>
  <si>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</si>
  <si>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</si>
  <si>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</si>
  <si>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</si>
  <si>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</si>
  <si>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</si>
  <si>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</si>
  <si>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</si>
  <si>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</si>
  <si>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</si>
  <si>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</si>
  <si>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</si>
  <si>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</si>
  <si>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</si>
  <si>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</si>
  <si>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</si>
  <si>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</si>
  <si>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</si>
  <si>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</si>
  <si>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</si>
  <si>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</si>
  <si>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</si>
  <si>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</si>
  <si>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</si>
  <si>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</si>
  <si>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</si>
  <si>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</si>
  <si>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</si>
  <si>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</si>
  <si>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</si>
  <si>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</si>
  <si>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</si>
  <si>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</si>
  <si>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</si>
  <si>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</si>
  <si>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</si>
  <si>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</si>
  <si>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</si>
  <si>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</si>
  <si>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</si>
  <si>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</si>
  <si>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</si>
  <si>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</si>
  <si>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</si>
  <si>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</si>
  <si>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</si>
  <si>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</si>
  <si>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</si>
  <si>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</si>
  <si>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</si>
  <si>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</si>
  <si>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</si>
  <si>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</si>
  <si>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</si>
  <si>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</si>
  <si>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</si>
  <si>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</si>
  <si>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</si>
  <si>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</si>
  <si>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</si>
  <si>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</si>
  <si>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</si>
  <si>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</si>
  <si>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</si>
  <si>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</si>
  <si>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</si>
  <si>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</si>
  <si>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</si>
  <si>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</si>
  <si>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</si>
  <si>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</si>
  <si>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</si>
  <si>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</si>
  <si>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</si>
  <si>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</si>
  <si>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</si>
  <si>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</si>
  <si>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</si>
  <si>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</si>
  <si>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</si>
  <si>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</si>
  <si>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</si>
  <si>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</si>
  <si>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</si>
  <si>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</si>
  <si>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</si>
  <si>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</si>
  <si>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</si>
  <si>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</si>
  <si>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</si>
  <si>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</si>
  <si>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</si>
  <si>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</si>
  <si>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</si>
  <si>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</si>
  <si>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</si>
  <si>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</si>
  <si>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</si>
  <si>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</si>
  <si>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</si>
  <si>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</si>
  <si>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</si>
  <si>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</si>
  <si>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</si>
  <si>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</si>
  <si>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</si>
  <si>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</si>
  <si>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</si>
  <si>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</si>
  <si>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</si>
  <si>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</si>
  <si>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</si>
  <si>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</si>
  <si>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</si>
  <si>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</si>
  <si>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</si>
  <si>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</si>
  <si>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</si>
  <si>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</si>
  <si>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</si>
  <si>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</si>
  <si>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</si>
  <si>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</si>
  <si>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</si>
  <si>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</si>
  <si>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</si>
  <si>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</si>
  <si>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</si>
  <si>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</si>
  <si>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</si>
  <si>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</si>
  <si>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</si>
  <si>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</si>
  <si>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</si>
  <si>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</si>
  <si>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</si>
  <si>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</si>
  <si>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</si>
  <si>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</si>
  <si>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</si>
  <si>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</si>
  <si>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</si>
  <si>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</si>
  <si>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</si>
  <si>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</si>
  <si>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</si>
  <si>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</si>
  <si>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</si>
  <si>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</si>
  <si>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</si>
  <si>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</si>
  <si>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</si>
  <si>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</si>
  <si>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</si>
  <si>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</si>
  <si>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</si>
  <si>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</si>
  <si>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</si>
  <si>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</si>
  <si>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</si>
  <si>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</si>
  <si>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</si>
  <si>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</si>
  <si>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</si>
  <si>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</si>
  <si>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</si>
  <si>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</si>
  <si>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</si>
  <si>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</si>
  <si>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</si>
  <si>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</si>
  <si>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</si>
  <si>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</si>
  <si>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</si>
  <si>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</si>
  <si>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</si>
  <si>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</si>
  <si>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</si>
  <si>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</si>
  <si>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</si>
  <si>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</si>
  <si>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</si>
  <si>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</si>
  <si>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</si>
  <si>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</si>
  <si>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</si>
  <si>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</si>
  <si>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</si>
  <si>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</si>
  <si>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</si>
  <si>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</si>
  <si>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</si>
  <si>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</si>
  <si>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</si>
  <si>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</si>
  <si>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</si>
  <si>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</si>
  <si>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</si>
  <si>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</si>
  <si>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</si>
  <si>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</si>
  <si>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</si>
  <si>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</si>
  <si>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</si>
  <si>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</si>
  <si>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</si>
  <si>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</si>
  <si>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</si>
  <si>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</si>
  <si>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</si>
  <si>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</si>
  <si>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</si>
  <si>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</si>
  <si>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</si>
  <si>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</si>
  <si>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</si>
  <si>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</si>
  <si>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</si>
  <si>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</si>
  <si>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</si>
  <si>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</si>
  <si>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</si>
  <si>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</si>
  <si>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</si>
  <si>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</si>
  <si>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</si>
  <si>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</si>
  <si>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</si>
  <si>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</si>
  <si>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</si>
  <si>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</si>
  <si>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</si>
  <si>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</si>
  <si>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</si>
  <si>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</si>
  <si>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</si>
  <si>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</si>
  <si>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</si>
  <si>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</si>
  <si>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</si>
  <si>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</si>
  <si>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</si>
  <si>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</si>
  <si>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</si>
  <si>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</si>
  <si>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</si>
  <si>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</si>
  <si>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</si>
  <si>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</si>
  <si>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</si>
  <si>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</si>
  <si>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</si>
  <si>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</si>
  <si>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</si>
  <si>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</si>
  <si>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</si>
  <si>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</si>
  <si>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</si>
  <si>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</si>
  <si>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</si>
  <si>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</si>
  <si>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</si>
  <si>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</si>
  <si>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</si>
  <si>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</si>
  <si>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</si>
  <si>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</si>
  <si>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</si>
  <si>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</si>
  <si>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</si>
  <si>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</si>
  <si>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</si>
  <si>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</si>
  <si>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</si>
  <si>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</si>
  <si>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</si>
  <si>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</si>
  <si>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</si>
  <si>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</si>
  <si>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</si>
  <si>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</si>
  <si>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</si>
  <si>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</si>
  <si>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</si>
  <si>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</si>
  <si>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</si>
  <si>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</si>
  <si>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</si>
  <si>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</si>
  <si>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</si>
  <si>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</si>
  <si>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</si>
  <si>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</si>
  <si>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</si>
  <si>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</si>
  <si>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</si>
  <si>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</si>
  <si>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</si>
  <si>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</si>
  <si>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</si>
  <si>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</si>
  <si>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</si>
  <si>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</si>
  <si>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</si>
  <si>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</si>
  <si>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</si>
  <si>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</si>
  <si>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</si>
  <si>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</si>
  <si>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</si>
  <si>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</si>
  <si>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</si>
  <si>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</si>
  <si>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</si>
  <si>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</si>
  <si>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</si>
  <si>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</si>
  <si>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</si>
  <si>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</si>
  <si>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</si>
  <si>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</si>
  <si>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</si>
  <si>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</si>
  <si>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</si>
  <si>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</si>
  <si>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</si>
  <si>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</si>
  <si>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</si>
  <si>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</si>
  <si>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</si>
  <si>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</si>
  <si>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</si>
  <si>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</si>
  <si>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</si>
  <si>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</si>
  <si>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</si>
  <si>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</si>
  <si>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</si>
  <si>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</si>
  <si>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</si>
  <si>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</si>
  <si>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</si>
  <si>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</si>
  <si>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</si>
  <si>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</si>
  <si>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</si>
  <si>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</si>
  <si>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</si>
  <si>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</si>
  <si>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</si>
  <si>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</si>
  <si>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</si>
  <si>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</si>
  <si>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</si>
  <si>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</si>
  <si>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</si>
  <si>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</si>
  <si>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</si>
  <si>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</si>
  <si>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</si>
  <si>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</si>
  <si>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</si>
  <si>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</si>
  <si>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</si>
  <si>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</si>
  <si>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</si>
  <si>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</si>
  <si>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</si>
  <si>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</si>
  <si>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</si>
  <si>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</si>
  <si>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</si>
  <si>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</si>
  <si>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</si>
  <si>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</si>
  <si>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</si>
  <si>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</si>
  <si>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</si>
  <si>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</si>
  <si>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</si>
  <si>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</si>
  <si>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</si>
  <si>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</si>
  <si>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</si>
  <si>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</si>
  <si>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</si>
  <si>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</si>
  <si>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</si>
  <si>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</si>
  <si>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</si>
  <si>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</si>
  <si>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</si>
  <si>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</si>
  <si>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</si>
  <si>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</si>
  <si>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</si>
  <si>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</si>
  <si>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</si>
  <si>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</si>
  <si>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</si>
  <si>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</si>
  <si>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</si>
  <si>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</si>
  <si>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</si>
  <si>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</si>
  <si>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</si>
  <si>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</si>
  <si>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</si>
  <si>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</si>
  <si>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</si>
  <si>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</si>
  <si>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</si>
  <si>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</si>
  <si>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</si>
  <si>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</si>
  <si>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</si>
  <si>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</si>
  <si>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</si>
  <si>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</si>
  <si>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</si>
  <si>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</si>
  <si>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</si>
  <si>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</si>
  <si>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</si>
  <si>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</si>
  <si>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</si>
  <si>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</si>
  <si>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</si>
  <si>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</si>
  <si>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</si>
  <si>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</si>
  <si>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</si>
  <si>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</si>
  <si>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</si>
  <si>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</si>
  <si>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</si>
  <si>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</si>
  <si>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</si>
  <si>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</si>
  <si>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</si>
  <si>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</si>
  <si>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</si>
  <si>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</si>
  <si>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</si>
  <si>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</si>
  <si>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</si>
  <si>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</si>
  <si>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</si>
  <si>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</si>
  <si>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</si>
  <si>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</si>
  <si>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</si>
  <si>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</si>
  <si>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</si>
  <si>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</si>
  <si>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</si>
  <si>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</si>
  <si>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</si>
  <si>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</si>
  <si>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</si>
  <si>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</si>
  <si>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</si>
  <si>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</si>
  <si>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</si>
  <si>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</si>
  <si>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</si>
  <si>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</si>
  <si>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</si>
  <si>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</si>
  <si>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</si>
  <si>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</si>
  <si>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</si>
  <si>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</si>
  <si>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</si>
  <si>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</si>
  <si>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</si>
  <si>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</si>
  <si>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</si>
  <si>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</si>
  <si>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</si>
  <si>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</si>
  <si>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</si>
  <si>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</si>
  <si>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</si>
  <si>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</si>
  <si>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</si>
  <si>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</si>
  <si>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</si>
  <si>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</si>
  <si>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</si>
  <si>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</si>
  <si>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</si>
  <si>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</si>
  <si>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</si>
  <si>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</si>
  <si>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</si>
  <si>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</si>
  <si>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</si>
  <si>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</si>
  <si>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</si>
  <si>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</si>
  <si>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</si>
  <si>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</si>
  <si>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</si>
  <si>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</si>
  <si>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</si>
  <si>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</si>
  <si>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</si>
  <si>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</si>
  <si>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</si>
  <si>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</si>
  <si>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</si>
  <si>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</si>
  <si>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</si>
  <si>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</si>
  <si>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</si>
  <si>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</si>
  <si>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</si>
  <si>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</si>
  <si>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</si>
  <si>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</si>
  <si>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</si>
  <si>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</si>
  <si>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</si>
  <si>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</si>
  <si>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</si>
  <si>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</si>
  <si>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</si>
  <si>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</si>
  <si>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</si>
  <si>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</si>
  <si>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</si>
  <si>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</si>
  <si>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</si>
  <si>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</si>
  <si>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</si>
  <si>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</si>
  <si>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</si>
  <si>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</si>
  <si>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</si>
  <si>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</si>
  <si>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</si>
  <si>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</si>
  <si>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</si>
  <si>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</si>
  <si>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</si>
  <si>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</si>
  <si>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</si>
  <si>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</si>
  <si>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</si>
  <si>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</si>
  <si>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</si>
  <si>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</si>
  <si>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</si>
  <si>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</si>
  <si>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</si>
  <si>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</si>
  <si>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</si>
  <si>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</si>
  <si>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</si>
  <si>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</si>
  <si>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</si>
  <si>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</si>
  <si>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</si>
  <si>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</si>
  <si>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</si>
  <si>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</si>
  <si>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</si>
  <si>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</si>
  <si>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</si>
  <si>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</si>
  <si>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</si>
  <si>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</si>
  <si>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</si>
  <si>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</si>
  <si>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</si>
  <si>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</si>
  <si>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</si>
  <si>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</si>
  <si>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</si>
  <si>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</si>
  <si>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</si>
  <si>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</si>
  <si>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</si>
  <si>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</si>
  <si>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</si>
  <si>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</si>
  <si>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</si>
  <si>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</si>
  <si>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</si>
  <si>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</si>
  <si>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</si>
  <si>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</si>
  <si>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</si>
  <si>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</si>
  <si>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</si>
  <si>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</si>
  <si>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</si>
  <si>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</si>
  <si>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</si>
  <si>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</si>
  <si>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</si>
  <si>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</si>
  <si>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</si>
  <si>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</si>
  <si>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</si>
  <si>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</si>
  <si>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</si>
  <si>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</si>
  <si>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</si>
  <si>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</si>
  <si>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</si>
  <si>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</si>
  <si>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</si>
  <si>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</si>
  <si>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</si>
  <si>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</si>
  <si>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</si>
  <si>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</si>
  <si>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</si>
  <si>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</si>
  <si>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</si>
  <si>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</si>
  <si>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</si>
  <si>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</si>
  <si>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</si>
  <si>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</si>
  <si>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</si>
  <si>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</si>
  <si>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</si>
  <si>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</si>
  <si>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</si>
  <si>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</si>
  <si>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</si>
  <si>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</si>
  <si>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</si>
  <si>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</si>
  <si>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</si>
  <si>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</si>
  <si>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</si>
  <si>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</si>
  <si>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</si>
  <si>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</si>
  <si>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</si>
  <si>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</si>
  <si>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</si>
  <si>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</si>
  <si>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</si>
  <si>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</si>
  <si>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</si>
  <si>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</si>
  <si>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</si>
  <si>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</si>
  <si>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</si>
  <si>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</si>
  <si>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</si>
  <si>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</si>
  <si>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</si>
  <si>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</si>
  <si>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</si>
  <si>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</si>
  <si>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</si>
  <si>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</si>
  <si>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</si>
  <si>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</si>
  <si>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</si>
  <si>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</si>
  <si>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</si>
  <si>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</si>
  <si>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</si>
  <si>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</si>
  <si>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</si>
  <si>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</si>
  <si>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</si>
  <si>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</si>
  <si>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</si>
  <si>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</si>
  <si>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</si>
  <si>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</si>
  <si>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</si>
  <si>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</si>
  <si>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</si>
  <si>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</si>
  <si>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</si>
  <si>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</si>
  <si>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</si>
  <si>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</si>
  <si>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</si>
  <si>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</si>
  <si>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</si>
  <si>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</si>
  <si>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</si>
  <si>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</si>
  <si>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</si>
  <si>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</si>
  <si>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</si>
  <si>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</si>
  <si>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</si>
  <si>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</si>
  <si>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</si>
  <si>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</si>
  <si>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</si>
  <si>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</si>
  <si>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</si>
  <si>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</si>
  <si>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</si>
  <si>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</si>
  <si>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</si>
  <si>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</si>
  <si>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</si>
  <si>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</si>
  <si>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</si>
  <si>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</si>
  <si>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</si>
  <si>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</si>
  <si>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</si>
  <si>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</si>
  <si>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</si>
  <si>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</si>
  <si>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</si>
  <si>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</si>
  <si>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</si>
  <si>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</si>
  <si>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</si>
  <si>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</si>
  <si>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</si>
  <si>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</si>
  <si>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</si>
  <si>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</si>
  <si>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</si>
  <si>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</si>
  <si>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</si>
  <si>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</si>
  <si>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</si>
  <si>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</si>
  <si>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</si>
  <si>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</si>
  <si>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</si>
  <si>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</si>
  <si>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</si>
  <si>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</si>
  <si>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</si>
  <si>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</si>
  <si>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</si>
  <si>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</si>
  <si>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</si>
  <si>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</si>
  <si>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</si>
  <si>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</si>
  <si>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</si>
  <si>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</si>
  <si>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</si>
  <si>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</si>
  <si>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</si>
  <si>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</si>
  <si>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</si>
  <si>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</si>
  <si>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</si>
  <si>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</si>
  <si>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</si>
  <si>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</si>
  <si>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</si>
  <si>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</si>
  <si>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</si>
  <si>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</si>
  <si>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</si>
  <si>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</si>
  <si>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</si>
  <si>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</si>
  <si>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</si>
  <si>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</si>
  <si>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</si>
  <si>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</si>
  <si>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</si>
  <si>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</si>
  <si>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</si>
  <si>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</si>
  <si>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</si>
  <si>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</si>
  <si>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</si>
  <si>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</si>
  <si>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</si>
  <si>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</si>
  <si>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</si>
  <si>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</si>
  <si>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</si>
  <si>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</si>
  <si>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</si>
  <si>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</si>
  <si>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</si>
  <si>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</si>
  <si>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</si>
  <si>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</si>
  <si>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</si>
  <si>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</si>
  <si>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</si>
  <si>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</si>
  <si>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</si>
  <si>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</si>
  <si>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</si>
  <si>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</si>
  <si>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</si>
  <si>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</si>
  <si>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</si>
  <si>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</si>
  <si>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</si>
  <si>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</si>
  <si>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</si>
  <si>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</si>
  <si>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</si>
  <si>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</si>
  <si>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</si>
  <si>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</si>
  <si>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</si>
  <si>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</si>
  <si>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</si>
  <si>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</si>
  <si>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</si>
  <si>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</si>
  <si>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</si>
  <si>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</si>
  <si>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</si>
  <si>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</si>
  <si>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</si>
  <si>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</si>
  <si>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</si>
  <si>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</si>
  <si>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</si>
  <si>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</si>
  <si>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</si>
  <si>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</si>
  <si>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</si>
  <si>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</si>
  <si>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</si>
  <si>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</si>
  <si>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</si>
  <si>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</si>
  <si>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</si>
  <si>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</si>
  <si>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</si>
  <si>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</si>
  <si>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</si>
  <si>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</si>
  <si>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</si>
  <si>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</si>
  <si>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</si>
  <si>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</si>
  <si>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</si>
  <si>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</si>
  <si>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</si>
  <si>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</si>
  <si>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</si>
  <si>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</si>
  <si>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</si>
  <si>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</si>
  <si>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</si>
  <si>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</si>
  <si>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</si>
  <si>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</si>
  <si>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</si>
  <si>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</si>
  <si>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</si>
  <si>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</si>
  <si>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</si>
  <si>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</si>
  <si>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</si>
  <si>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</si>
  <si>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</si>
  <si>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</si>
  <si>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</si>
  <si>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</si>
  <si>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</si>
  <si>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</si>
  <si>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</si>
  <si>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</si>
  <si>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</si>
  <si>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</si>
  <si>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</si>
  <si>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</si>
  <si>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</si>
  <si>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</si>
  <si>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</si>
  <si>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</si>
  <si>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</si>
  <si>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</si>
  <si>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</si>
  <si>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</si>
  <si>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</si>
  <si>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</si>
  <si>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</si>
  <si>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</si>
  <si>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</si>
  <si>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</si>
  <si>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</si>
  <si>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</si>
  <si>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</si>
  <si>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</si>
  <si>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</si>
  <si>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</si>
  <si>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</si>
  <si>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</si>
  <si>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</si>
  <si>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</si>
  <si>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</si>
  <si>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</si>
  <si>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</si>
  <si>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</si>
  <si>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</si>
  <si>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</si>
  <si>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</si>
  <si>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</si>
  <si>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</si>
  <si>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</si>
  <si>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</si>
  <si>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</si>
  <si>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</si>
  <si>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</si>
  <si>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</si>
  <si>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</si>
  <si>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</si>
  <si>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</si>
  <si>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</si>
  <si>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</si>
  <si>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</si>
  <si>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</si>
  <si>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</si>
  <si>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</si>
  <si>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</si>
  <si>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</si>
  <si>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</si>
  <si>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</si>
  <si>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</si>
  <si>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</si>
  <si>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</si>
  <si>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</si>
  <si>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</si>
  <si>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</si>
  <si>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</si>
  <si>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</si>
  <si>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</si>
  <si>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</si>
  <si>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</si>
  <si>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</si>
  <si>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</si>
  <si>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</si>
  <si>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</si>
  <si>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</si>
  <si>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</si>
  <si>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</si>
  <si>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</si>
  <si>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</si>
  <si>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</si>
  <si>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</si>
  <si>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</si>
  <si>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</si>
  <si>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</si>
  <si>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</si>
  <si>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</si>
  <si>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</si>
  <si>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</si>
  <si>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</si>
  <si>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</si>
  <si>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</si>
  <si>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</si>
  <si>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</si>
  <si>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</si>
  <si>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</si>
  <si>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</si>
  <si>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</si>
  <si>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</si>
  <si>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</si>
  <si>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</si>
  <si>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</si>
  <si>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</si>
  <si>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</si>
  <si>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</si>
  <si>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</si>
  <si>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</si>
  <si>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</si>
  <si>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</si>
  <si>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</si>
  <si>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</si>
  <si>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</si>
  <si>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</si>
  <si>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</si>
  <si>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</si>
  <si>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</si>
  <si>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</si>
  <si>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</si>
  <si>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</si>
  <si>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</si>
  <si>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</si>
  <si>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</si>
  <si>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</si>
  <si>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</si>
  <si>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</si>
  <si>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</si>
  <si>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</si>
  <si>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</si>
  <si>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</si>
  <si>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</si>
  <si>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</si>
  <si>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</si>
  <si>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</si>
  <si>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</si>
  <si>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</si>
  <si>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</si>
  <si>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</si>
  <si>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</si>
  <si>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</si>
  <si>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</si>
  <si>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</si>
  <si>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</si>
  <si>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</si>
  <si>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</si>
  <si>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</si>
  <si>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</si>
  <si>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</si>
  <si>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</si>
  <si>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</si>
  <si>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</si>
  <si>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</si>
  <si>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</si>
  <si>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</si>
  <si>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</si>
  <si>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</si>
  <si>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</si>
  <si>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</si>
  <si>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</si>
  <si>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</si>
  <si>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</si>
  <si>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</si>
  <si>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</si>
  <si>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</si>
  <si>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</si>
  <si>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</si>
  <si>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</si>
  <si>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</si>
  <si>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</si>
  <si>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</si>
  <si>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</si>
  <si>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</si>
  <si>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</si>
  <si>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</si>
  <si>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</si>
  <si>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</si>
  <si>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</si>
  <si>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</si>
  <si>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</si>
  <si>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</si>
  <si>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</si>
  <si>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</si>
  <si>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</si>
  <si>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</si>
  <si>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</si>
  <si>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</si>
  <si>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</si>
  <si>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</si>
  <si>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</si>
  <si>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</si>
  <si>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</si>
  <si>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</si>
  <si>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</si>
  <si>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</si>
  <si>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</si>
  <si>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</si>
  <si>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</si>
  <si>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</si>
  <si>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</si>
  <si>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</si>
  <si>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</si>
  <si>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</si>
  <si>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</si>
  <si>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</si>
  <si>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</si>
  <si>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</si>
  <si>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</si>
  <si>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</si>
  <si>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</si>
  <si>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</si>
  <si>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</si>
  <si>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</si>
  <si>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</si>
  <si>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</si>
  <si>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</si>
  <si>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</si>
  <si>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</si>
  <si>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</si>
  <si>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</si>
  <si>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</si>
  <si>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</si>
  <si>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</si>
  <si>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</si>
  <si>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</si>
  <si>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</si>
  <si>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</si>
  <si>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</si>
  <si>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</si>
  <si>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</si>
  <si>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</si>
  <si>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</si>
  <si>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</si>
  <si>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</si>
  <si>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</si>
  <si>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</si>
  <si>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</si>
  <si>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</si>
  <si>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</si>
  <si>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</si>
  <si>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</si>
  <si>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</si>
  <si>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</si>
  <si>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</si>
  <si>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</si>
  <si>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</si>
  <si>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</si>
  <si>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</si>
  <si>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</si>
  <si>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</si>
  <si>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</si>
  <si>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</si>
  <si>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</si>
  <si>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</si>
  <si>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</si>
  <si>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</si>
  <si>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</si>
  <si>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</si>
  <si>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</si>
  <si>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</si>
  <si>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</si>
  <si>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</si>
  <si>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</si>
  <si>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</si>
  <si>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</si>
  <si>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</si>
  <si>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</si>
  <si>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</si>
  <si>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</si>
  <si>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</si>
  <si>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</si>
  <si>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</si>
  <si>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</si>
  <si>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</si>
  <si>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</si>
  <si>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</si>
  <si>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</si>
  <si>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</si>
  <si>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</si>
  <si>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</si>
  <si>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</si>
  <si>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</si>
  <si>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</si>
  <si>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</si>
  <si>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</si>
  <si>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</si>
  <si>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</si>
  <si>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</si>
  <si>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</si>
  <si>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</si>
  <si>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</si>
  <si>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</si>
  <si>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</si>
  <si>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</si>
  <si>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</si>
  <si>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</si>
  <si>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</si>
  <si>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</si>
  <si>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</si>
  <si>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</si>
  <si>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</si>
  <si>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</si>
  <si>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</si>
  <si>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</si>
  <si>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</si>
  <si>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</si>
  <si>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</si>
  <si>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</si>
  <si>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</si>
  <si>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</si>
  <si>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</si>
  <si>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</si>
  <si>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</si>
  <si>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</si>
  <si>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</si>
  <si>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</si>
  <si>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</si>
  <si>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</si>
  <si>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</si>
  <si>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</si>
  <si>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</si>
  <si>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</si>
  <si>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</si>
  <si>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</si>
  <si>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</si>
  <si>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</si>
  <si>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</si>
  <si>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</si>
  <si>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</si>
  <si>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</si>
  <si>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</si>
  <si>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</si>
  <si>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</si>
  <si>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</si>
  <si>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</si>
  <si>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</si>
  <si>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</si>
  <si>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</si>
  <si>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</si>
  <si>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</si>
  <si>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</si>
  <si>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</si>
  <si>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</si>
  <si>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</si>
  <si>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</si>
  <si>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</si>
  <si>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</si>
  <si>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</si>
  <si>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</si>
  <si>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</si>
  <si>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</si>
  <si>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</si>
  <si>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</si>
  <si>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</si>
  <si>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</si>
  <si>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</si>
  <si>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</si>
  <si>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</si>
  <si>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</si>
  <si>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</si>
  <si>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</si>
  <si>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</si>
  <si>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</si>
  <si>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</si>
  <si>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</si>
  <si>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</si>
  <si>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</si>
  <si>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</si>
  <si>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</si>
  <si>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</si>
  <si>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</si>
  <si>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</si>
  <si>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</si>
  <si>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</si>
  <si>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</si>
  <si>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</si>
  <si>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</si>
  <si>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</si>
  <si>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</si>
  <si>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</si>
  <si>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</si>
  <si>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</si>
  <si>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</si>
  <si>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</si>
  <si>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</si>
  <si>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</si>
  <si>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</si>
  <si>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</si>
  <si>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</si>
  <si>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</si>
  <si>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</si>
  <si>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</si>
  <si>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</si>
  <si>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</si>
  <si>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</si>
  <si>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</si>
  <si>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</si>
  <si>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</si>
  <si>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</si>
  <si>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</si>
  <si>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</si>
  <si>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</si>
  <si>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</si>
  <si>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</si>
  <si>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</si>
  <si>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</si>
  <si>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</si>
  <si>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</si>
  <si>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</si>
  <si>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</si>
  <si>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</si>
  <si>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</si>
  <si>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</si>
  <si>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</si>
  <si>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</si>
  <si>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</si>
  <si>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</si>
  <si>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</si>
  <si>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</si>
  <si>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</si>
  <si>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</si>
  <si>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</si>
  <si>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</si>
  <si>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</si>
  <si>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</si>
  <si>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</si>
  <si>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</si>
  <si>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</si>
  <si>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</si>
  <si>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</si>
  <si>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</si>
  <si>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</si>
  <si>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</si>
  <si>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</si>
  <si>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</si>
  <si>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</si>
  <si>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</si>
  <si>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</si>
  <si>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</si>
  <si>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</si>
  <si>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</si>
  <si>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</si>
  <si>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</si>
  <si>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</si>
  <si>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</si>
  <si>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</si>
  <si>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</si>
  <si>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</si>
  <si>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</si>
  <si>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</si>
  <si>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</si>
  <si>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</si>
  <si>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</si>
  <si>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</si>
  <si>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</si>
  <si>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</si>
  <si>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</si>
  <si>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</si>
  <si>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</si>
  <si>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</si>
  <si>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</si>
  <si>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</si>
  <si>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</si>
  <si>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</si>
  <si>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</si>
  <si>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</si>
  <si>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</si>
  <si>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</si>
  <si>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</si>
  <si>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</si>
  <si>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</si>
  <si>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</si>
  <si>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</si>
  <si>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</si>
  <si>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</si>
  <si>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</si>
  <si>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</si>
  <si>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</si>
  <si>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</si>
  <si>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</si>
  <si>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</si>
  <si>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</si>
  <si>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</si>
  <si>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</si>
  <si>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</si>
  <si>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</si>
  <si>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</si>
  <si>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</si>
  <si>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</si>
  <si>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</si>
  <si>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</si>
  <si>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</si>
  <si>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</si>
  <si>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</si>
  <si>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</si>
  <si>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</si>
  <si>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</si>
  <si>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</si>
  <si>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</si>
  <si>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</si>
  <si>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</si>
  <si>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</si>
  <si>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</si>
  <si>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</si>
  <si>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</si>
  <si>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</si>
  <si>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</si>
  <si>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</si>
  <si>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</si>
  <si>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</si>
  <si>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</si>
  <si>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</si>
  <si>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</si>
  <si>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</si>
  <si>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</si>
  <si>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</si>
  <si>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</si>
  <si>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</si>
  <si>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</si>
  <si>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</si>
  <si>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</si>
  <si>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</si>
  <si>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</si>
  <si>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</si>
  <si>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</si>
  <si>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</si>
  <si>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</si>
  <si>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</si>
  <si>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</si>
  <si>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</si>
  <si>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</si>
  <si>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</si>
  <si>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</si>
  <si>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</si>
  <si>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</si>
  <si>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</si>
  <si>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</si>
  <si>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</si>
  <si>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</si>
  <si>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</si>
  <si>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</si>
  <si>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</si>
  <si>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</si>
  <si>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</si>
  <si>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</si>
  <si>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</si>
  <si>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</si>
  <si>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</si>
  <si>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</si>
  <si>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</si>
  <si>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</si>
  <si>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</si>
  <si>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</si>
  <si>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</si>
  <si>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</si>
  <si>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</si>
  <si>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</si>
  <si>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</si>
  <si>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</si>
  <si>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</si>
  <si>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</si>
  <si>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</si>
  <si>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</si>
  <si>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</si>
  <si>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</si>
  <si>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</si>
  <si>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</si>
  <si>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</si>
  <si>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</si>
  <si>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</si>
  <si>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</si>
  <si>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</si>
  <si>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</si>
  <si>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</si>
  <si>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</si>
  <si>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</si>
  <si>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</si>
  <si>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</si>
  <si>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</si>
  <si>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</si>
  <si>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</si>
  <si>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</si>
  <si>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</si>
  <si>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</si>
  <si>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</si>
  <si>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</si>
  <si>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</si>
  <si>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</si>
  <si>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</si>
  <si>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</si>
  <si>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</si>
  <si>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</si>
  <si>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</si>
  <si>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</si>
  <si>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</si>
  <si>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</si>
  <si>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</si>
  <si>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</si>
  <si>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</si>
  <si>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</si>
  <si>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</si>
  <si>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</si>
  <si>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</si>
  <si>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</si>
  <si>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</si>
  <si>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</si>
  <si>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</si>
  <si>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</si>
  <si>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</si>
  <si>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</si>
  <si>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</si>
  <si>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</si>
  <si>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</si>
  <si>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</si>
  <si>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</si>
  <si>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</si>
  <si>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</si>
  <si>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</si>
  <si>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</si>
  <si>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</si>
  <si>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</si>
  <si>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</si>
  <si>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</si>
  <si>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</si>
  <si>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</si>
  <si>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</si>
  <si>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</si>
  <si>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</si>
  <si>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</si>
  <si>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</si>
  <si>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</si>
  <si>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</si>
  <si>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</si>
  <si>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</si>
  <si>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</si>
  <si>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</si>
  <si>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</si>
  <si>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</si>
  <si>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</si>
  <si>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</si>
  <si>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</si>
  <si>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</si>
  <si>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</si>
  <si>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</si>
  <si>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</si>
  <si>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</si>
  <si>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</si>
  <si>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</si>
  <si>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</si>
  <si>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</si>
  <si>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</si>
  <si>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</si>
  <si>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</si>
  <si>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</si>
  <si>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</si>
  <si>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</si>
  <si>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</si>
  <si>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</si>
  <si>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</si>
  <si>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</si>
  <si>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</si>
  <si>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</si>
  <si>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</si>
  <si>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</si>
  <si>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</si>
  <si>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</si>
  <si>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</si>
  <si>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</si>
  <si>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</si>
  <si>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</si>
  <si>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</si>
  <si>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</si>
  <si>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</si>
  <si>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</si>
  <si>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</si>
  <si>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</si>
  <si>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</si>
  <si>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</si>
  <si>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</si>
  <si>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</si>
  <si>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</si>
  <si>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</si>
  <si>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</si>
  <si>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</si>
  <si>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</si>
  <si>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</si>
  <si>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</si>
  <si>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</si>
  <si>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</si>
  <si>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</si>
  <si>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</si>
  <si>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</si>
  <si>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</si>
  <si>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</si>
  <si>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</si>
  <si>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</si>
  <si>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</si>
  <si>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</si>
  <si>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</si>
  <si>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</si>
  <si>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</si>
  <si>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</si>
  <si>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</si>
  <si>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</si>
  <si>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</si>
  <si>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</si>
  <si>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</si>
  <si>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</si>
  <si>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</si>
  <si>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</si>
  <si>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</si>
  <si>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</si>
  <si>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</si>
  <si>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</si>
  <si>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</si>
  <si>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</si>
  <si>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</si>
  <si>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</si>
  <si>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</si>
  <si>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</si>
  <si>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</si>
  <si>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</si>
  <si>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</si>
  <si>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</si>
  <si>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</si>
  <si>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</si>
  <si>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</si>
  <si>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</si>
  <si>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</si>
  <si>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</si>
  <si>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</si>
  <si>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</si>
  <si>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</si>
  <si>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</si>
  <si>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</si>
  <si>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</si>
  <si>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</si>
  <si>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</si>
  <si>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</si>
  <si>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</si>
  <si>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</si>
  <si>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</si>
  <si>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</si>
  <si>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</si>
  <si>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</si>
  <si>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</si>
  <si>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</si>
  <si>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</si>
  <si>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</si>
  <si>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</si>
  <si>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</si>
  <si>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</si>
  <si>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</si>
  <si>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</si>
  <si>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</si>
  <si>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</si>
  <si>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</si>
  <si>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</si>
  <si>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</si>
  <si>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</si>
  <si>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</si>
  <si>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</si>
  <si>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</si>
  <si>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</si>
  <si>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</si>
  <si>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</si>
  <si>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</si>
  <si>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</si>
  <si>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</si>
  <si>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</si>
  <si>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</si>
  <si>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</si>
  <si>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</si>
  <si>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</si>
  <si>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</si>
  <si>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</si>
  <si>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</si>
  <si>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</si>
  <si>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</si>
  <si>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</si>
  <si>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</si>
  <si>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</si>
  <si>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</si>
  <si>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</si>
  <si>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</si>
  <si>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</si>
  <si>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</si>
  <si>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</si>
  <si>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</si>
  <si>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</si>
  <si>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</si>
  <si>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</si>
  <si>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</si>
  <si>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</si>
  <si>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</si>
  <si>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</si>
  <si>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</si>
  <si>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</si>
  <si>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</si>
  <si>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</si>
  <si>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</si>
  <si>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</si>
  <si>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</si>
  <si>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</si>
  <si>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</si>
  <si>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</si>
  <si>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</si>
  <si>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</si>
  <si>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</si>
  <si>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</si>
  <si>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</si>
  <si>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</si>
  <si>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</si>
  <si>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</si>
  <si>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</si>
  <si>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</si>
  <si>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</si>
  <si>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</si>
  <si>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</si>
  <si>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</si>
  <si>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</si>
  <si>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</si>
  <si>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</si>
  <si>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</si>
  <si>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</si>
  <si>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</si>
  <si>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</si>
  <si>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</si>
  <si>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</si>
  <si>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</si>
  <si>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</si>
  <si>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</si>
  <si>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</si>
  <si>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</si>
  <si>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</si>
  <si>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</si>
  <si>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</si>
  <si>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</si>
  <si>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</si>
  <si>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</si>
  <si>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</si>
  <si>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</si>
  <si>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</si>
  <si>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</si>
  <si>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</si>
  <si>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</si>
  <si>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</si>
  <si>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</si>
  <si>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</si>
  <si>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</si>
  <si>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</si>
  <si>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</si>
  <si>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</si>
  <si>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</si>
  <si>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</si>
  <si>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</si>
  <si>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</si>
  <si>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</si>
  <si>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</si>
  <si>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</si>
  <si>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</si>
  <si>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</si>
  <si>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</si>
  <si>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</si>
  <si>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</si>
  <si>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</si>
  <si>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</si>
  <si>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</si>
  <si>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</si>
  <si>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</si>
  <si>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</si>
  <si>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</si>
  <si>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</si>
  <si>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</si>
  <si>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</si>
  <si>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</si>
  <si>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</si>
  <si>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</si>
  <si>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</si>
  <si>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</si>
  <si>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</si>
  <si>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</si>
  <si>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</si>
  <si>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</si>
  <si>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</si>
  <si>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</si>
  <si>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</si>
  <si>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</si>
  <si>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</si>
  <si>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</si>
  <si>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</si>
  <si>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</si>
  <si>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</si>
  <si>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</si>
  <si>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</si>
  <si>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</si>
  <si>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</si>
  <si>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</si>
  <si>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</si>
  <si>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</si>
  <si>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</si>
  <si>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</si>
  <si>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</si>
  <si>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</si>
  <si>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</si>
  <si>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</si>
  <si>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</si>
  <si>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</si>
  <si>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</si>
  <si>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</si>
  <si>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</si>
  <si>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</si>
  <si>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</si>
  <si>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</si>
  <si>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</si>
  <si>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</si>
  <si>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</si>
  <si>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</si>
  <si>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</si>
  <si>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</si>
  <si>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</si>
  <si>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</si>
  <si>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</si>
  <si>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</si>
  <si>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</si>
  <si>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</si>
  <si>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</si>
  <si>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</si>
  <si>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</si>
  <si>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</si>
  <si>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</si>
  <si>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</si>
  <si>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</si>
  <si>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</si>
  <si>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</si>
  <si>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</si>
  <si>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</si>
  <si>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</si>
  <si>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</si>
  <si>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</si>
  <si>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</si>
  <si>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</si>
  <si>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</si>
  <si>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</si>
  <si>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</si>
  <si>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</si>
  <si>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</si>
  <si>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</si>
  <si>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</si>
  <si>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</si>
  <si>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</si>
  <si>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</si>
  <si>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</si>
  <si>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</si>
  <si>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</si>
  <si>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</si>
  <si>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</si>
  <si>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</si>
  <si>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</si>
  <si>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</si>
  <si>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</si>
  <si>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</si>
  <si>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</si>
  <si>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</si>
  <si>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</si>
  <si>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</si>
  <si>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</si>
  <si>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</si>
  <si>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</si>
  <si>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</si>
  <si>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</si>
  <si>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</si>
  <si>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</si>
  <si>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</si>
  <si>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</si>
  <si>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</si>
  <si>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</si>
  <si>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</si>
  <si>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</si>
  <si>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</si>
  <si>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</si>
  <si>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</si>
  <si>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</si>
  <si>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</si>
  <si>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</si>
  <si>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</si>
  <si>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</si>
  <si>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</si>
  <si>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</si>
  <si>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</si>
  <si>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</si>
  <si>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</si>
  <si>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</si>
  <si>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</si>
  <si>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</si>
  <si>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</si>
  <si>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</si>
  <si>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</si>
  <si>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</si>
  <si>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</si>
  <si>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</si>
  <si>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</si>
  <si>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</si>
  <si>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</si>
  <si>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</si>
  <si>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</si>
  <si>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</si>
  <si>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</si>
  <si>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</si>
  <si>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</si>
  <si>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</si>
  <si>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</si>
  <si>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</si>
  <si>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</si>
  <si>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</si>
  <si>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</si>
  <si>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</si>
  <si>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</si>
  <si>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</si>
  <si>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</si>
  <si>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</si>
  <si>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</si>
  <si>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</si>
  <si>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</si>
  <si>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</si>
  <si>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</si>
  <si>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</si>
  <si>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</si>
  <si>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</si>
  <si>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</si>
  <si>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</si>
  <si>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</si>
  <si>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</si>
  <si>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</si>
  <si>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</si>
  <si>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</si>
  <si>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</si>
  <si>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</si>
  <si>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</si>
  <si>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</si>
  <si>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</si>
  <si>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</si>
  <si>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</si>
  <si>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</si>
  <si>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</si>
  <si>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</si>
  <si>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</si>
  <si>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</si>
  <si>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</si>
  <si>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</si>
  <si>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</si>
  <si>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</si>
  <si>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</si>
  <si>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</si>
  <si>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</si>
  <si>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</si>
  <si>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</si>
  <si>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</si>
  <si>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</si>
  <si>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</si>
  <si>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</si>
  <si>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</si>
  <si>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</si>
  <si>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</si>
  <si>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</si>
  <si>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</si>
  <si>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</si>
  <si>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</si>
  <si>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</si>
  <si>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</si>
  <si>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</si>
  <si>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</si>
  <si>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</si>
  <si>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</si>
  <si>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</si>
  <si>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</si>
  <si>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</si>
  <si>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</si>
  <si>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</si>
  <si>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</si>
  <si>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</si>
  <si>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</si>
  <si>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</si>
  <si>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</si>
  <si>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</si>
  <si>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</si>
  <si>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</si>
  <si>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</si>
  <si>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</si>
  <si>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</si>
  <si>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</si>
  <si>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</si>
  <si>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</si>
  <si>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</si>
  <si>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</si>
  <si>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</si>
  <si>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</si>
  <si>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</si>
  <si>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</si>
  <si>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</si>
  <si>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</si>
  <si>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</si>
  <si>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</si>
  <si>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</si>
  <si>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</si>
  <si>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</si>
  <si>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</si>
  <si>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</si>
  <si>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</si>
  <si>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</si>
  <si>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</si>
  <si>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</si>
  <si>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</si>
  <si>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</si>
  <si>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</si>
  <si>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</si>
  <si>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</si>
  <si>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</si>
  <si>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</si>
  <si>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</si>
  <si>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</si>
  <si>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</si>
  <si>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</si>
  <si>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</si>
  <si>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</si>
  <si>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</si>
  <si>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</si>
  <si>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</si>
  <si>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</si>
  <si>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</si>
  <si>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</si>
  <si>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</si>
  <si>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</si>
  <si>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</si>
  <si>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</si>
  <si>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</si>
  <si>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</si>
  <si>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</si>
  <si>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</si>
  <si>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</si>
  <si>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</si>
  <si>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</si>
  <si>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</si>
  <si>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</si>
  <si>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</si>
  <si>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</si>
  <si>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</si>
  <si>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</si>
  <si>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</si>
  <si>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</si>
  <si>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</si>
  <si>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</si>
  <si>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</si>
  <si>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</si>
  <si>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</si>
  <si>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</si>
  <si>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</si>
  <si>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</si>
  <si>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</si>
  <si>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</si>
  <si>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</si>
  <si>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</si>
  <si>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</si>
  <si>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</si>
  <si>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</si>
  <si>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</si>
  <si>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</si>
  <si>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</si>
  <si>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</si>
  <si>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</si>
  <si>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</si>
  <si>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</si>
  <si>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</si>
  <si>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</si>
  <si>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</si>
  <si>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</si>
  <si>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</si>
  <si>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</si>
  <si>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</si>
  <si>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</si>
  <si>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</si>
  <si>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</si>
  <si>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</si>
  <si>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</si>
  <si>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</si>
  <si>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</si>
  <si>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</si>
  <si>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</si>
  <si>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</si>
  <si>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</si>
  <si>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</si>
  <si>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</si>
  <si>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</si>
  <si>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</si>
  <si>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</si>
  <si>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</si>
  <si>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</si>
  <si>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</si>
  <si>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</si>
  <si>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</si>
  <si>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</si>
  <si>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</si>
  <si>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</si>
  <si>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</si>
  <si>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</si>
  <si>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</si>
  <si>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</si>
  <si>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</si>
  <si>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</si>
  <si>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</si>
  <si>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</si>
  <si>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</si>
  <si>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</si>
  <si>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</si>
  <si>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</si>
  <si>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</si>
  <si>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</si>
  <si>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</si>
  <si>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</si>
  <si>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</si>
  <si>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</si>
  <si>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</si>
  <si>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</si>
  <si>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</si>
  <si>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</si>
  <si>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</si>
  <si>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</si>
  <si>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</si>
  <si>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</si>
  <si>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</si>
  <si>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</si>
  <si>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</si>
  <si>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</si>
  <si>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</si>
  <si>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</si>
  <si>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</si>
  <si>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</si>
  <si>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</si>
  <si>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</si>
  <si>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</si>
  <si>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</si>
  <si>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</si>
  <si>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</si>
  <si>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</si>
  <si>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</si>
  <si>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</si>
  <si>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</si>
  <si>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</si>
  <si>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</si>
  <si>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</si>
  <si>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</si>
  <si>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</si>
  <si>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</si>
  <si>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</si>
  <si>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</si>
  <si>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</si>
  <si>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</si>
  <si>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</si>
  <si>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</si>
  <si>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</si>
  <si>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</si>
  <si>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</si>
  <si>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</si>
  <si>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</si>
  <si>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</si>
  <si>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</si>
  <si>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</si>
  <si>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</si>
  <si>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</si>
  <si>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</si>
  <si>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</si>
  <si>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</si>
  <si>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</si>
  <si>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</si>
  <si>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</si>
  <si>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</si>
  <si>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</si>
  <si>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</si>
  <si>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</si>
  <si>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</si>
  <si>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</si>
  <si>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</si>
  <si>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</si>
  <si>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</si>
  <si>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</si>
  <si>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</si>
  <si>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</si>
  <si>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</si>
  <si>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</si>
  <si>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</si>
  <si>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</si>
  <si>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</si>
  <si>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</si>
  <si>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</si>
  <si>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</si>
  <si>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</si>
  <si>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</si>
  <si>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</si>
  <si>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</si>
  <si>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</si>
  <si>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</si>
  <si>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</si>
  <si>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</si>
  <si>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</si>
  <si>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</si>
  <si>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</si>
  <si>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</si>
  <si>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</si>
  <si>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</si>
  <si>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</si>
  <si>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</si>
  <si>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</si>
  <si>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</si>
  <si>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</si>
  <si>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</si>
  <si>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</si>
  <si>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</si>
  <si>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</si>
  <si>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</si>
  <si>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</si>
  <si>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</si>
  <si>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</si>
  <si>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</si>
  <si>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</si>
  <si>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</si>
  <si>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</si>
  <si>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</si>
  <si>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</si>
  <si>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</si>
  <si>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</si>
  <si>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</si>
  <si>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</si>
  <si>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</si>
  <si>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</si>
  <si>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</si>
  <si>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</si>
  <si>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</si>
  <si>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</si>
  <si>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</si>
  <si>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</si>
  <si>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</si>
  <si>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</si>
  <si>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</si>
  <si>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</si>
  <si>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</si>
  <si>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</si>
  <si>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</si>
  <si>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</si>
  <si>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</si>
  <si>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</si>
  <si>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</si>
  <si>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</si>
  <si>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</si>
  <si>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</si>
  <si>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</si>
  <si>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</si>
  <si>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</si>
  <si>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</si>
  <si>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</si>
  <si>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</si>
  <si>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</si>
  <si>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</si>
  <si>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</si>
  <si>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</si>
  <si>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</si>
  <si>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</si>
  <si>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</si>
  <si>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</si>
  <si>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</si>
  <si>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</si>
  <si>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</si>
  <si>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</si>
  <si>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</si>
  <si>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</si>
  <si>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</si>
  <si>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</si>
  <si>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</si>
  <si>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</si>
  <si>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</si>
  <si>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</si>
  <si>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</si>
  <si>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</si>
  <si>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</si>
  <si>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</si>
  <si>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</si>
  <si>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</si>
  <si>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</si>
  <si>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</si>
  <si>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</si>
  <si>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</si>
  <si>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</si>
  <si>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</si>
  <si>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</si>
  <si>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</si>
  <si>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</si>
  <si>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</si>
  <si>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</si>
  <si>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</si>
  <si>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</si>
  <si>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</si>
  <si>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</si>
  <si>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</si>
  <si>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</si>
  <si>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</si>
  <si>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</si>
  <si>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</si>
  <si>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</si>
  <si>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</si>
  <si>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</si>
  <si>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</si>
  <si>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</si>
  <si>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</si>
  <si>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</si>
  <si>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</si>
  <si>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</si>
  <si>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</si>
  <si>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</si>
  <si>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</si>
  <si>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</si>
  <si>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</si>
  <si>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</si>
  <si>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</si>
  <si>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</si>
  <si>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</si>
  <si>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</si>
  <si>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</si>
  <si>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</si>
  <si>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</si>
  <si>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</si>
  <si>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</si>
  <si>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</si>
  <si>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</si>
  <si>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</si>
  <si>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</si>
  <si>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</si>
  <si>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</si>
  <si>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</si>
  <si>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</si>
  <si>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</si>
  <si>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</si>
  <si>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</si>
  <si>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</si>
  <si>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</si>
  <si>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</si>
  <si>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</si>
  <si>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</si>
  <si>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</si>
  <si>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</si>
  <si>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</si>
  <si>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</si>
  <si>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</si>
  <si>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</si>
  <si>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</si>
  <si>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</si>
  <si>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</si>
  <si>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</si>
  <si>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</si>
  <si>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</si>
  <si>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</si>
  <si>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</si>
  <si>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</si>
  <si>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</si>
  <si>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</si>
  <si>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</si>
  <si>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</si>
  <si>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</si>
  <si>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</si>
  <si>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</si>
  <si>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</si>
  <si>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</si>
  <si>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</si>
  <si>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</si>
  <si>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</si>
  <si>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</si>
  <si>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</si>
  <si>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</si>
  <si>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</si>
  <si>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</si>
  <si>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</si>
  <si>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</si>
  <si>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</si>
  <si>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</si>
  <si>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</si>
  <si>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</si>
  <si>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</si>
  <si>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</si>
  <si>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</si>
  <si>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</si>
  <si>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</si>
  <si>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</si>
  <si>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</si>
  <si>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</si>
  <si>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</si>
  <si>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</si>
  <si>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</si>
  <si>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</si>
  <si>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</si>
  <si>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</si>
  <si>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</si>
  <si>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</si>
  <si>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</si>
  <si>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</si>
  <si>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</si>
  <si>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</si>
  <si>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</si>
  <si>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</si>
  <si>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</si>
  <si>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</si>
  <si>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</si>
  <si>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</si>
  <si>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</si>
  <si>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</si>
  <si>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</si>
  <si>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</si>
  <si>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</si>
  <si>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</si>
  <si>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</si>
  <si>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</si>
  <si>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</si>
  <si>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</si>
  <si>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</si>
  <si>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</si>
  <si>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</si>
  <si>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</si>
  <si>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</si>
  <si>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</si>
  <si>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</si>
  <si>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</si>
  <si>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</si>
  <si>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</si>
  <si>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</si>
  <si>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</si>
  <si>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</si>
  <si>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</si>
  <si>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</si>
  <si>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</si>
  <si>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</si>
  <si>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</si>
  <si>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</si>
  <si>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</si>
  <si>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</si>
  <si>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</si>
  <si>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</si>
  <si>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</si>
  <si>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</si>
  <si>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</si>
  <si>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</si>
  <si>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</si>
  <si>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</si>
  <si>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</si>
  <si>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</si>
  <si>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</si>
  <si>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</si>
  <si>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</si>
  <si>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</si>
  <si>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</si>
  <si>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</si>
  <si>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</si>
  <si>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</si>
  <si>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</si>
  <si>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</si>
  <si>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</si>
  <si>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</si>
  <si>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</si>
  <si>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</si>
  <si>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</si>
  <si>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</si>
  <si>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</si>
  <si>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</si>
  <si>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</si>
  <si>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</si>
  <si>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</si>
  <si>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</si>
  <si>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</si>
  <si>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</si>
  <si>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</si>
  <si>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</si>
  <si>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</si>
  <si>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</si>
  <si>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</si>
  <si>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</si>
  <si>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</si>
  <si>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</si>
  <si>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</si>
  <si>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</si>
  <si>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</si>
  <si>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</si>
  <si>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</si>
  <si>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</si>
  <si>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</si>
  <si>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</si>
  <si>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</si>
  <si>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</si>
  <si>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</si>
  <si>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</si>
  <si>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</si>
  <si>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</si>
  <si>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</si>
  <si>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</si>
  <si>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</si>
  <si>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</si>
  <si>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</si>
  <si>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</si>
  <si>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</si>
  <si>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</si>
  <si>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</si>
  <si>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</si>
  <si>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</si>
  <si>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</si>
  <si>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</si>
  <si>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</si>
  <si>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</si>
  <si>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</si>
  <si>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</si>
  <si>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</si>
  <si>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</si>
  <si>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</si>
  <si>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</si>
  <si>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</si>
  <si>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</si>
  <si>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</si>
  <si>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</si>
  <si>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</si>
  <si>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</si>
  <si>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</si>
  <si>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</si>
  <si>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</si>
  <si>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</si>
  <si>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</si>
  <si>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</si>
  <si>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</si>
  <si>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</si>
  <si>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</si>
  <si>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</si>
  <si>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</si>
  <si>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</si>
  <si>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</si>
  <si>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</si>
  <si>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</si>
  <si>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</si>
  <si>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</si>
  <si>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</si>
  <si>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</si>
  <si>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</si>
  <si>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</si>
  <si>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</si>
  <si>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</si>
  <si>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</si>
  <si>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</si>
  <si>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</si>
  <si>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</si>
  <si>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</si>
  <si>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</si>
  <si>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</si>
  <si>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</si>
  <si>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</si>
  <si>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</si>
  <si>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</si>
  <si>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</si>
  <si>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</si>
  <si>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</si>
  <si>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</si>
  <si>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</si>
  <si>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</si>
  <si>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</si>
  <si>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</si>
  <si>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</si>
  <si>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</si>
  <si>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</si>
  <si>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</si>
  <si>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</si>
  <si>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</si>
  <si>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</si>
  <si>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</si>
  <si>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</si>
  <si>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</si>
  <si>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</si>
  <si>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</si>
  <si>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</si>
  <si>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</si>
  <si>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</si>
  <si>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</si>
  <si>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</si>
  <si>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</si>
  <si>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</si>
  <si>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</si>
  <si>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</si>
  <si>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</si>
  <si>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</si>
  <si>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</si>
  <si>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</si>
  <si>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</si>
  <si>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</si>
  <si>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</si>
  <si>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</si>
  <si>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</si>
  <si>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</si>
  <si>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</si>
  <si>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</si>
  <si>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</si>
  <si>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</si>
  <si>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</si>
  <si>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</si>
  <si>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</si>
  <si>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</si>
  <si>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</si>
  <si>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</si>
  <si>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</si>
  <si>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</si>
  <si>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</si>
  <si>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</si>
  <si>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</si>
  <si>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</si>
  <si>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</si>
  <si>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</si>
  <si>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</si>
  <si>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</si>
  <si>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</si>
  <si>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</si>
  <si>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</si>
  <si>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</si>
  <si>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</si>
  <si>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</si>
  <si>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</si>
  <si>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</si>
  <si>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</si>
  <si>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</si>
  <si>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</si>
  <si>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</si>
  <si>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</si>
  <si>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</si>
  <si>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</si>
  <si>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</si>
  <si>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</si>
  <si>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</si>
  <si>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</si>
  <si>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</si>
  <si>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</si>
  <si>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</si>
  <si>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</si>
  <si>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</si>
  <si>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</si>
  <si>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</si>
  <si>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</si>
  <si>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</si>
  <si>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</si>
  <si>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</si>
  <si>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</si>
  <si>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</si>
  <si>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</si>
  <si>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</si>
  <si>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</si>
  <si>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</si>
  <si>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</si>
  <si>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</si>
  <si>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</si>
  <si>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</si>
  <si>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</si>
  <si>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</si>
  <si>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</si>
  <si>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</si>
  <si>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</si>
  <si>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</si>
  <si>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</si>
  <si>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</si>
  <si>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</si>
  <si>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</si>
  <si>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</si>
  <si>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</si>
  <si>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</si>
  <si>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</si>
  <si>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</si>
  <si>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</si>
  <si>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</si>
  <si>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</si>
  <si>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</si>
  <si>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</si>
  <si>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</si>
  <si>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</si>
  <si>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</si>
  <si>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</si>
  <si>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</si>
  <si>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</si>
  <si>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</si>
  <si>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</si>
  <si>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</si>
  <si>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</si>
  <si>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</si>
  <si>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</si>
  <si>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</si>
  <si>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</si>
  <si>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</si>
  <si>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</si>
  <si>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</si>
  <si>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</si>
  <si>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</si>
  <si>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</si>
  <si>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</si>
  <si>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</si>
  <si>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</si>
  <si>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</si>
  <si>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</si>
  <si>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</si>
  <si>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</si>
  <si>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</si>
  <si>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</si>
  <si>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</si>
  <si>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</si>
  <si>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</si>
  <si>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</si>
  <si>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</si>
  <si>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</si>
  <si>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</si>
  <si>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</si>
  <si>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</si>
  <si>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</si>
  <si>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</si>
  <si>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</si>
  <si>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</si>
  <si>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</si>
  <si>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</si>
  <si>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</si>
  <si>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</si>
  <si>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</si>
  <si>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</si>
  <si>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</si>
  <si>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</si>
  <si>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</si>
  <si>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</si>
  <si>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</si>
  <si>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</si>
  <si>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</si>
  <si>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</si>
  <si>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</si>
  <si>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</si>
  <si>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</si>
  <si>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</si>
  <si>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</si>
  <si>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</si>
  <si>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</si>
  <si>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</si>
  <si>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</si>
  <si>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</si>
  <si>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</si>
  <si>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</si>
  <si>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</si>
  <si>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</si>
  <si>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</si>
  <si>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</si>
  <si>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</si>
  <si>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</si>
  <si>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</si>
  <si>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</si>
  <si>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</si>
  <si>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</si>
  <si>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</si>
  <si>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</si>
  <si>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</si>
  <si>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</si>
  <si>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</si>
  <si>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</si>
  <si>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</si>
  <si>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</si>
  <si>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</si>
  <si>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</si>
  <si>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</si>
  <si>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</si>
  <si>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</si>
  <si>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</si>
  <si>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</si>
  <si>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</si>
  <si>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</si>
  <si>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</si>
  <si>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</si>
  <si>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</si>
  <si>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</si>
  <si>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</si>
  <si>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</si>
  <si>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</si>
  <si>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</si>
  <si>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</si>
  <si>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</si>
  <si>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</si>
  <si>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</si>
  <si>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</si>
  <si>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</si>
  <si>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</si>
  <si>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</si>
  <si>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</si>
  <si>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</si>
  <si>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</si>
  <si>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</si>
  <si>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</si>
  <si>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</si>
  <si>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</si>
  <si>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</si>
  <si>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</si>
  <si>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</si>
  <si>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</si>
  <si>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</si>
  <si>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</si>
  <si>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</si>
  <si>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</si>
  <si>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</si>
  <si>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</si>
  <si>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</si>
  <si>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</si>
  <si>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</si>
  <si>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</si>
  <si>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</si>
  <si>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</si>
  <si>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</si>
  <si>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</si>
  <si>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</si>
  <si>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</si>
  <si>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</si>
  <si>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</si>
  <si>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</si>
  <si>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</si>
  <si>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</si>
  <si>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</si>
  <si>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</si>
  <si>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</si>
  <si>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</si>
  <si>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</si>
  <si>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</si>
  <si>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</si>
  <si>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</si>
  <si>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</si>
  <si>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</si>
  <si>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</si>
  <si>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</si>
  <si>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</si>
  <si>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</si>
  <si>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</si>
  <si>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</si>
  <si>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</si>
  <si>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</si>
  <si>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</si>
  <si>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</si>
  <si>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</si>
  <si>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</si>
  <si>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</si>
  <si>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</si>
  <si>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</si>
  <si>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</si>
  <si>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</si>
  <si>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</si>
  <si>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</si>
  <si>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</si>
  <si>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</si>
  <si>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</si>
  <si>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</si>
  <si>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</si>
  <si>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</si>
  <si>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</si>
  <si>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</si>
  <si>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</si>
  <si>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</si>
  <si>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</si>
  <si>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</si>
  <si>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</si>
  <si>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</si>
  <si>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</si>
  <si>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</si>
  <si>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</si>
  <si>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</si>
  <si>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</si>
  <si>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</si>
  <si>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</si>
  <si>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</si>
  <si>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</si>
  <si>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</si>
  <si>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</si>
  <si>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</si>
  <si>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</si>
  <si>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</si>
  <si>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</si>
  <si>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</si>
  <si>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</si>
  <si>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</si>
  <si>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</si>
  <si>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</si>
  <si>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</si>
  <si>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</si>
  <si>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</si>
  <si>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</si>
  <si>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</si>
  <si>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</si>
  <si>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</si>
  <si>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</si>
  <si>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</si>
  <si>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</si>
  <si>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</si>
  <si>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</si>
  <si>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</si>
  <si>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</si>
  <si>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</si>
  <si>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</si>
  <si>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</si>
  <si>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</si>
  <si>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</si>
  <si>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</si>
  <si>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</si>
  <si>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</si>
  <si>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</si>
  <si>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</si>
  <si>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</si>
  <si>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</si>
  <si>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</si>
  <si>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</si>
  <si>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</si>
  <si>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</si>
  <si>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</si>
  <si>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</si>
  <si>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</si>
  <si>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</si>
  <si>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</si>
  <si>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</si>
  <si>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</si>
  <si>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</si>
  <si>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</si>
  <si>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</si>
  <si>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</si>
  <si>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</si>
  <si>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</si>
  <si>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</si>
  <si>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</si>
  <si>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</si>
  <si>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</si>
  <si>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</si>
  <si>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</si>
  <si>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</si>
  <si>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</si>
  <si>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</si>
  <si>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</si>
  <si>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</si>
  <si>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</si>
  <si>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</si>
  <si>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</si>
  <si>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</si>
  <si>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</si>
  <si>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</si>
  <si>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</si>
  <si>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</si>
  <si>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</si>
  <si>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</si>
  <si>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</si>
  <si>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</si>
  <si>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</si>
  <si>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</si>
  <si>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</si>
  <si>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</si>
  <si>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</si>
  <si>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</si>
  <si>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</si>
  <si>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</si>
  <si>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</si>
  <si>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</si>
  <si>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</si>
  <si>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</si>
  <si>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</si>
  <si>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</si>
  <si>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</si>
  <si>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</si>
  <si>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</si>
  <si>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</si>
  <si>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</si>
  <si>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</si>
  <si>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</si>
  <si>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</si>
  <si>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</si>
  <si>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</si>
  <si>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</si>
  <si>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</si>
  <si>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</si>
  <si>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</si>
  <si>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</si>
  <si>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</si>
  <si>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</si>
  <si>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</si>
  <si>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</si>
  <si>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</si>
  <si>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</si>
  <si>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</si>
  <si>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</si>
  <si>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</si>
  <si>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</si>
  <si>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</si>
  <si>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</si>
  <si>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</si>
  <si>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</si>
  <si>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</si>
  <si>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</si>
  <si>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</si>
  <si>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</si>
  <si>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</si>
  <si>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</si>
  <si>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</si>
  <si>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</si>
  <si>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</si>
  <si>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</si>
  <si>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</si>
  <si>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</si>
  <si>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</si>
  <si>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</si>
  <si>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</si>
  <si>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</si>
  <si>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</si>
  <si>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</si>
  <si>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</si>
  <si>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</si>
  <si>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</si>
  <si>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</si>
  <si>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</si>
  <si>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</si>
  <si>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</si>
  <si>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</si>
  <si>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</si>
  <si>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</si>
  <si>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</si>
  <si>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</si>
  <si>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</si>
  <si>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</si>
  <si>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</si>
  <si>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</si>
  <si>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</si>
  <si>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</si>
  <si>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</si>
  <si>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</si>
  <si>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</si>
  <si>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</si>
  <si>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</si>
  <si>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</si>
  <si>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</si>
  <si>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</si>
  <si>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</si>
  <si>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</si>
  <si>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</si>
  <si>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</si>
  <si>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</si>
  <si>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</si>
  <si>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</si>
  <si>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</si>
  <si>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</si>
  <si>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</si>
  <si>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</si>
  <si>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</si>
  <si>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</si>
  <si>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</si>
  <si>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</si>
  <si>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</si>
  <si>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</si>
  <si>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</si>
  <si>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</si>
  <si>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</si>
  <si>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</si>
  <si>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</si>
  <si>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</si>
  <si>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</si>
  <si>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</si>
  <si>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</si>
  <si>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</si>
  <si>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</si>
  <si>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</si>
  <si>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</si>
  <si>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</si>
  <si>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</si>
  <si>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</si>
  <si>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</si>
  <si>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</si>
  <si>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</si>
  <si>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</si>
  <si>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</si>
  <si>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</si>
  <si>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</si>
  <si>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</si>
  <si>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</si>
  <si>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</si>
  <si>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</si>
  <si>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</si>
  <si>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</si>
  <si>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</si>
  <si>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</si>
  <si>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</si>
  <si>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</si>
  <si>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</si>
  <si>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</si>
  <si>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</si>
  <si>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</si>
  <si>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</si>
  <si>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</si>
  <si>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</si>
  <si>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</si>
  <si>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</si>
  <si>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</si>
  <si>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</si>
  <si>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</si>
  <si>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</si>
  <si>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</si>
  <si>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</si>
  <si>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</si>
  <si>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</si>
  <si>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</si>
  <si>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</si>
  <si>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</si>
  <si>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</si>
  <si>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</si>
  <si>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</si>
  <si>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</si>
  <si>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</si>
  <si>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</si>
  <si>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</si>
  <si>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</si>
  <si>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</si>
  <si>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</si>
  <si>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</si>
  <si>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</si>
  <si>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</si>
  <si>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</si>
  <si>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</si>
  <si>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</si>
  <si>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</si>
  <si>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</si>
  <si>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</si>
  <si>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</si>
  <si>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</si>
  <si>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</si>
  <si>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</si>
  <si>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</si>
  <si>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</si>
  <si>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</si>
  <si>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</si>
  <si>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</si>
  <si>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</si>
  <si>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</si>
  <si>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</si>
  <si>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</si>
  <si>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</si>
  <si>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</si>
  <si>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</si>
  <si>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</si>
  <si>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</si>
  <si>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</si>
  <si>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</si>
  <si>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</si>
  <si>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</si>
  <si>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</si>
  <si>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</si>
  <si>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</si>
  <si>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</si>
  <si>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</si>
  <si>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</si>
  <si>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</si>
  <si>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</si>
  <si>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</si>
  <si>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</si>
  <si>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</si>
  <si>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</si>
  <si>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</si>
  <si>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</si>
  <si>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</si>
  <si>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</si>
  <si>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</si>
  <si>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</si>
  <si>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</si>
  <si>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</si>
  <si>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</si>
  <si>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</si>
  <si>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</si>
  <si>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</si>
  <si>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</si>
  <si>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</si>
  <si>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</si>
  <si>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</si>
  <si>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</si>
  <si>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</si>
  <si>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</si>
  <si>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</si>
  <si>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</si>
  <si>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</si>
  <si>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</si>
  <si>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</si>
  <si>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</si>
  <si>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</si>
  <si>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</si>
  <si>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</si>
  <si>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</si>
  <si>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</si>
  <si>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</si>
  <si>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</si>
  <si>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</si>
  <si>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</si>
  <si>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</si>
  <si>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</si>
  <si>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</si>
  <si>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</si>
  <si>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</si>
  <si>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</si>
  <si>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</si>
  <si>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</si>
  <si>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</si>
  <si>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</si>
  <si>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</si>
  <si>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</si>
  <si>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</si>
  <si>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</si>
  <si>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</si>
  <si>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</si>
  <si>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</si>
  <si>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</si>
  <si>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</si>
  <si>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</si>
  <si>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</si>
  <si>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</si>
  <si>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</si>
  <si>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</si>
  <si>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</si>
  <si>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</si>
  <si>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</si>
  <si>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</si>
  <si>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</si>
  <si>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</si>
  <si>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</si>
  <si>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</si>
  <si>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</si>
  <si>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</si>
  <si>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</si>
  <si>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</si>
  <si>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</si>
  <si>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</si>
  <si>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</si>
  <si>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</si>
  <si>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</si>
  <si>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</si>
  <si>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</si>
  <si>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</si>
  <si>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</si>
  <si>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</si>
  <si>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</si>
  <si>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</si>
  <si>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</si>
  <si>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</si>
  <si>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</si>
  <si>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</si>
  <si>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</si>
  <si>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</si>
  <si>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</si>
  <si>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</si>
  <si>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</si>
  <si>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</si>
  <si>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</si>
  <si>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</si>
  <si>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</si>
  <si>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</si>
  <si>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</si>
  <si>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</si>
  <si>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</si>
  <si>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</si>
  <si>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</si>
  <si>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</si>
  <si>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</si>
  <si>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</si>
  <si>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</si>
  <si>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</si>
  <si>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</si>
  <si>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</si>
  <si>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</si>
  <si>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</si>
  <si>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</si>
  <si>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</si>
  <si>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</si>
  <si>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</si>
  <si>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</si>
  <si>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</si>
  <si>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</si>
  <si>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</si>
  <si>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</si>
  <si>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</si>
  <si>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</si>
  <si>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</si>
  <si>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</si>
  <si>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</si>
  <si>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</si>
  <si>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</si>
  <si>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</si>
  <si>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</si>
  <si>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</si>
  <si>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</si>
  <si>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</si>
  <si>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</si>
  <si>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</si>
  <si>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</si>
  <si>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</si>
  <si>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</si>
  <si>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</si>
  <si>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</si>
  <si>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</si>
  <si>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</si>
  <si>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</si>
  <si>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</si>
  <si>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</si>
  <si>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</si>
  <si>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</si>
  <si>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</si>
  <si>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</si>
  <si>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</si>
  <si>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</si>
  <si>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</si>
  <si>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</si>
  <si>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</si>
  <si>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</si>
  <si>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</si>
  <si>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</si>
  <si>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</si>
  <si>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</si>
  <si>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</si>
  <si>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</si>
  <si>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</si>
  <si>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</si>
  <si>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</si>
  <si>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</si>
  <si>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</si>
  <si>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</si>
  <si>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</si>
  <si>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</si>
  <si>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</si>
  <si>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</si>
  <si>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</si>
  <si>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</si>
  <si>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</si>
  <si>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</si>
  <si>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</si>
  <si>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</si>
  <si>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</si>
  <si>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</si>
  <si>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</si>
  <si>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</si>
  <si>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</si>
  <si>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</si>
  <si>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</si>
  <si>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</si>
  <si>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</si>
  <si>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</si>
  <si>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</si>
  <si>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</si>
  <si>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</si>
  <si>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</si>
  <si>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</si>
  <si>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</si>
  <si>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</si>
  <si>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</si>
  <si>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</si>
  <si>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</si>
  <si>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</si>
  <si>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</si>
  <si>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</si>
  <si>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</si>
  <si>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</si>
  <si>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</si>
  <si>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</si>
  <si>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</si>
  <si>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</si>
  <si>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</si>
  <si>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</si>
  <si>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</si>
  <si>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</si>
  <si>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</si>
  <si>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</si>
  <si>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</si>
  <si>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</si>
  <si>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</si>
  <si>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</si>
  <si>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</si>
  <si>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</si>
  <si>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</si>
  <si>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</si>
  <si>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</si>
  <si>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</si>
  <si>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</si>
  <si>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</si>
  <si>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</si>
  <si>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</si>
  <si>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</si>
  <si>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</si>
  <si>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</si>
  <si>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</si>
  <si>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</si>
  <si>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</si>
  <si>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</si>
  <si>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</si>
  <si>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</si>
  <si>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</si>
  <si>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</si>
  <si>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</si>
  <si>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</si>
  <si>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</si>
  <si>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</si>
  <si>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</si>
  <si>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</si>
  <si>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</si>
  <si>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</si>
  <si>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</si>
  <si>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</si>
  <si>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</si>
  <si>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</si>
  <si>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</si>
  <si>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</si>
  <si>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</si>
  <si>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</si>
  <si>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</si>
  <si>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</si>
  <si>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</si>
  <si>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</si>
  <si>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</si>
  <si>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</si>
  <si>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</si>
  <si>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</si>
  <si>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</si>
  <si>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</si>
  <si>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</si>
  <si>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</si>
  <si>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</si>
  <si>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</si>
  <si>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</si>
  <si>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</si>
  <si>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</si>
  <si>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</si>
  <si>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</si>
  <si>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</si>
  <si>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</si>
  <si>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</si>
  <si>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</si>
  <si>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</si>
  <si>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</si>
  <si>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</si>
  <si>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</si>
  <si>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</si>
  <si>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</si>
  <si>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</si>
  <si>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</si>
  <si>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</si>
  <si>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</si>
  <si>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</si>
  <si>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</si>
  <si>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</si>
  <si>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</si>
  <si>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</si>
  <si>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</si>
  <si>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</si>
  <si>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</si>
  <si>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</si>
  <si>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</si>
  <si>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</si>
  <si>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</si>
  <si>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</si>
  <si>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</si>
  <si>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</si>
  <si>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</si>
  <si>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</si>
  <si>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</si>
  <si>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</si>
  <si>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</si>
  <si>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</si>
  <si>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</si>
  <si>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</si>
  <si>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</si>
  <si>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</si>
  <si>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</si>
  <si>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</si>
  <si>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</si>
  <si>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</si>
  <si>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</si>
  <si>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</si>
  <si>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</si>
  <si>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</si>
  <si>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</si>
  <si>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</si>
  <si>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</si>
  <si>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</si>
  <si>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</si>
  <si>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</si>
  <si>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</si>
  <si>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</si>
  <si>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</si>
  <si>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</si>
  <si>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</si>
  <si>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</si>
  <si>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</si>
  <si>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</si>
  <si>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</si>
  <si>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</si>
  <si>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</si>
  <si>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</si>
  <si>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</si>
  <si>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</si>
  <si>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</si>
  <si>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</si>
  <si>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</si>
  <si>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</si>
  <si>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</si>
  <si>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</si>
  <si>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</si>
  <si>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</si>
  <si>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</si>
  <si>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</si>
  <si>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</si>
  <si>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</si>
  <si>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</si>
  <si>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</si>
  <si>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</si>
  <si>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</si>
  <si>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</si>
  <si>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</si>
  <si>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</si>
  <si>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</si>
  <si>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</si>
  <si>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</si>
  <si>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</si>
  <si>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</si>
  <si>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</si>
  <si>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</si>
  <si>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</si>
  <si>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</si>
  <si>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</si>
  <si>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</si>
  <si>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</si>
  <si>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</si>
  <si>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</si>
  <si>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</si>
  <si>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</si>
  <si>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</si>
  <si>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</si>
  <si>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</si>
  <si>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</si>
  <si>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</si>
  <si>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</si>
  <si>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</si>
  <si>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</si>
  <si>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</si>
  <si>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</si>
  <si>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</si>
  <si>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</si>
  <si>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</si>
  <si>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</si>
  <si>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</si>
  <si>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</si>
  <si>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</si>
  <si>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</si>
  <si>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</si>
  <si>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</si>
  <si>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</si>
  <si>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</si>
  <si>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</si>
  <si>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</si>
  <si>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</si>
  <si>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</si>
  <si>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</si>
  <si>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</si>
  <si>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</si>
  <si>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</si>
  <si>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</si>
  <si>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</si>
  <si>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</si>
  <si>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</si>
  <si>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</si>
  <si>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</si>
  <si>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</si>
  <si>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</si>
  <si>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</si>
  <si>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</si>
  <si>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</si>
  <si>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</si>
  <si>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</si>
  <si>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</si>
  <si>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</si>
  <si>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</si>
  <si>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</si>
  <si>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</si>
  <si>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</si>
  <si>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</si>
  <si>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</si>
  <si>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</si>
  <si>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</si>
  <si>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</si>
  <si>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</si>
  <si>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</si>
  <si>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</si>
  <si>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</si>
  <si>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</si>
  <si>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</si>
  <si>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</si>
  <si>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</si>
  <si>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</si>
  <si>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</si>
  <si>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</si>
  <si>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</si>
  <si>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</si>
  <si>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</si>
  <si>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</si>
  <si>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</si>
  <si>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</si>
  <si>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</si>
  <si>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</si>
  <si>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</si>
  <si>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</si>
  <si>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</si>
  <si>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</si>
  <si>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</si>
  <si>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</si>
  <si>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</si>
  <si>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</si>
  <si>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</si>
  <si>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</si>
  <si>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</si>
  <si>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</si>
  <si>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</si>
  <si>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</si>
  <si>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</si>
  <si>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</si>
  <si>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</si>
  <si>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</si>
  <si>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</si>
  <si>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</si>
  <si>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</si>
  <si>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</si>
  <si>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</si>
  <si>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</si>
  <si>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</si>
  <si>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</si>
  <si>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</si>
  <si>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</si>
  <si>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</si>
  <si>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</si>
  <si>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</si>
  <si>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</si>
  <si>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</si>
  <si>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</si>
  <si>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</si>
  <si>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</si>
  <si>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</si>
  <si>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</si>
  <si>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</si>
  <si>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</si>
  <si>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</si>
  <si>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</si>
  <si>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</si>
  <si>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</si>
  <si>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</si>
  <si>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</si>
  <si>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</si>
  <si>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</si>
  <si>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</si>
  <si>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</si>
  <si>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</si>
  <si>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</si>
  <si>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</si>
  <si>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</si>
  <si>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</si>
  <si>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</si>
  <si>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</si>
  <si>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</si>
  <si>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</si>
  <si>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</si>
  <si>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</si>
  <si>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</si>
  <si>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</si>
  <si>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</si>
  <si>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</si>
  <si>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</si>
  <si>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</si>
  <si>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</si>
  <si>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</si>
  <si>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</si>
  <si>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</si>
  <si>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</si>
  <si>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</si>
  <si>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</si>
  <si>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</si>
  <si>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</si>
  <si>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</si>
  <si>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</si>
  <si>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</si>
  <si>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</si>
  <si>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</si>
  <si>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</si>
  <si>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</si>
  <si>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</si>
  <si>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</si>
  <si>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</si>
  <si>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</si>
  <si>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</si>
  <si>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</si>
  <si>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</si>
  <si>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</si>
  <si>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</si>
  <si>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</si>
  <si>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</si>
  <si>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</si>
  <si>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</si>
  <si>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</si>
  <si>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</si>
  <si>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</si>
  <si>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</si>
  <si>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</si>
  <si>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</si>
  <si>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</si>
  <si>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</si>
  <si>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</si>
  <si>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</si>
  <si>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</si>
  <si>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</si>
  <si>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</si>
  <si>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</si>
  <si>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</si>
  <si>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</si>
  <si>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</si>
  <si>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</si>
  <si>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</si>
  <si>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</si>
  <si>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</si>
  <si>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</si>
  <si>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</si>
  <si>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</si>
  <si>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</si>
  <si>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</si>
  <si>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</si>
  <si>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</si>
  <si>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</si>
  <si>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</si>
  <si>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</si>
  <si>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</si>
  <si>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</si>
  <si>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</si>
  <si>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</si>
  <si>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</si>
  <si>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</si>
  <si>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</si>
  <si>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</si>
  <si>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</si>
  <si>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</si>
  <si>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</si>
  <si>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</si>
  <si>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</si>
  <si>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</si>
  <si>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</si>
  <si>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</si>
  <si>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</si>
  <si>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</si>
  <si>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</si>
  <si>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</si>
  <si>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</si>
  <si>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</si>
  <si>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</si>
  <si>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</si>
  <si>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</si>
  <si>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</si>
  <si>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</si>
  <si>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</si>
  <si>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</si>
  <si>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</si>
  <si>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</si>
  <si>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</si>
  <si>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</si>
  <si>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</si>
  <si>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</si>
  <si>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</si>
  <si>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</si>
  <si>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</si>
  <si>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</si>
  <si>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</si>
  <si>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</si>
  <si>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</si>
  <si>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</si>
  <si>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</si>
  <si>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</si>
  <si>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</si>
  <si>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</si>
  <si>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</si>
  <si>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</si>
  <si>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</si>
  <si>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</si>
  <si>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</si>
  <si>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</si>
  <si>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</si>
  <si>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</si>
  <si>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</si>
  <si>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</si>
  <si>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</si>
  <si>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</si>
  <si>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</si>
  <si>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</si>
  <si>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</si>
  <si>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</si>
  <si>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</si>
  <si>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</si>
  <si>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</si>
  <si>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</si>
  <si>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</si>
  <si>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</si>
  <si>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</si>
  <si>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</si>
  <si>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</si>
  <si>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</si>
  <si>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</si>
  <si>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</si>
  <si>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</si>
  <si>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</si>
  <si>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</si>
  <si>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</si>
  <si>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</si>
  <si>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</si>
  <si>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</si>
  <si>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</si>
  <si>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</si>
  <si>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</si>
  <si>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</si>
  <si>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</si>
  <si>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</si>
  <si>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</si>
  <si>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</si>
  <si>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</si>
  <si>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</si>
  <si>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</si>
  <si>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</si>
  <si>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</si>
  <si>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</si>
  <si>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</si>
  <si>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</si>
  <si>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</si>
  <si>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</si>
  <si>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</si>
  <si>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</si>
  <si>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</si>
  <si>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</si>
  <si>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</si>
  <si>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</si>
  <si>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</si>
  <si>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</si>
  <si>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</si>
  <si>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</si>
  <si>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</si>
  <si>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</si>
  <si>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</si>
  <si>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</si>
  <si>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</si>
  <si>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</si>
  <si>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</si>
  <si>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</si>
  <si>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</si>
  <si>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</si>
  <si>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</si>
  <si>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</si>
  <si>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</si>
  <si>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</si>
  <si>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</si>
  <si>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</si>
  <si>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</si>
  <si>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</si>
  <si>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</si>
  <si>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</si>
  <si>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</si>
  <si>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</si>
  <si>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</si>
  <si>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</si>
  <si>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</si>
  <si>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</si>
  <si>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</si>
  <si>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</si>
  <si>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</si>
  <si>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</si>
  <si>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</si>
  <si>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</si>
  <si>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</si>
  <si>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</si>
  <si>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</si>
  <si>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</si>
  <si>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</si>
  <si>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</si>
  <si>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</si>
  <si>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</si>
  <si>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</si>
  <si>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</si>
  <si>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</si>
  <si>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</si>
  <si>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</si>
  <si>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</si>
  <si>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</si>
  <si>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</si>
  <si>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</si>
  <si>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</si>
  <si>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</si>
  <si>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</si>
  <si>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</si>
  <si>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</si>
  <si>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</si>
  <si>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</si>
  <si>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</si>
  <si>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</si>
  <si>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</si>
  <si>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</si>
  <si>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</si>
  <si>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</si>
  <si>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</si>
  <si>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</si>
  <si>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</si>
  <si>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</si>
  <si>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</si>
  <si>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</si>
  <si>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</si>
  <si>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</si>
  <si>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</si>
  <si>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</si>
  <si>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</si>
  <si>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</si>
  <si>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</si>
  <si>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</si>
  <si>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</si>
  <si>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</si>
  <si>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</si>
  <si>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</si>
  <si>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</si>
  <si>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</si>
  <si>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</si>
  <si>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</si>
  <si>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</si>
  <si>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</si>
  <si>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</si>
  <si>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</si>
  <si>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</si>
  <si>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</si>
  <si>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</si>
  <si>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</si>
  <si>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</si>
  <si>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</si>
  <si>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</si>
  <si>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</si>
  <si>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</si>
  <si>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</si>
  <si>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</si>
  <si>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</si>
  <si>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</si>
  <si>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</si>
  <si>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</si>
  <si>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</si>
  <si>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</si>
  <si>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</si>
  <si>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</si>
  <si>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</si>
  <si>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</si>
  <si>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</si>
  <si>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</si>
  <si>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</si>
  <si>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</si>
  <si>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</si>
  <si>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</si>
  <si>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</si>
  <si>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</si>
  <si>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</si>
  <si>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</si>
  <si>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</si>
  <si>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</si>
  <si>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</si>
  <si>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</si>
  <si>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</si>
  <si>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</si>
  <si>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</si>
  <si>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</si>
  <si>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</si>
  <si>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</si>
  <si>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</si>
  <si>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</si>
  <si>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</si>
  <si>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</si>
  <si>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</si>
  <si>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</si>
  <si>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</si>
  <si>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</si>
  <si>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</si>
  <si>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</si>
  <si>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</si>
  <si>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</si>
  <si>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</si>
  <si>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</si>
  <si>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</si>
  <si>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</si>
  <si>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</si>
  <si>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</si>
  <si>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</si>
  <si>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</si>
  <si>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</si>
  <si>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</si>
  <si>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</si>
  <si>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</si>
  <si>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</si>
  <si>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</si>
  <si>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</si>
  <si>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</si>
  <si>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</si>
  <si>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</si>
  <si>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</si>
  <si>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</si>
  <si>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</si>
  <si>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</si>
  <si>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</si>
  <si>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</si>
  <si>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</si>
  <si>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</si>
  <si>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</si>
  <si>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</si>
  <si>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</si>
  <si>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</si>
  <si>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</si>
  <si>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</si>
  <si>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</si>
  <si>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</si>
  <si>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</si>
  <si>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</si>
  <si>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</si>
  <si>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</si>
  <si>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</si>
  <si>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</si>
  <si>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</si>
  <si>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</si>
  <si>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</si>
  <si>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</si>
  <si>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</si>
  <si>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</si>
  <si>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</si>
  <si>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</si>
  <si>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</si>
  <si>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</si>
  <si>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</si>
  <si>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</si>
  <si>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</si>
  <si>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</si>
  <si>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</si>
  <si>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</si>
  <si>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</si>
  <si>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</si>
  <si>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</si>
  <si>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</si>
  <si>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</si>
  <si>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</si>
  <si>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</si>
  <si>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</si>
  <si>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</si>
  <si>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</si>
  <si>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</si>
  <si>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</si>
  <si>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</si>
  <si>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</si>
  <si>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</si>
  <si>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</si>
  <si>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</si>
  <si>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</si>
  <si>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</si>
  <si>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</si>
  <si>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</si>
  <si>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</si>
  <si>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</si>
  <si>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</si>
  <si>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</si>
  <si>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</si>
  <si>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</si>
  <si>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</si>
  <si>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</si>
  <si>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</si>
  <si>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</si>
  <si>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</si>
  <si>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</si>
  <si>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</si>
  <si>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</si>
  <si>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</si>
  <si>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</si>
  <si>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</si>
  <si>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</si>
  <si>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</si>
  <si>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</si>
  <si>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</si>
  <si>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</si>
  <si>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</si>
  <si>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</si>
  <si>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</si>
  <si>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</si>
  <si>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</si>
  <si>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</si>
  <si>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</si>
  <si>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</si>
  <si>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</si>
  <si>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</si>
  <si>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</si>
  <si>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</si>
  <si>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</si>
  <si>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</si>
  <si>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</si>
  <si>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</si>
  <si>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</si>
  <si>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</si>
  <si>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</si>
  <si>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</si>
  <si>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</si>
  <si>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</si>
  <si>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</si>
  <si>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</si>
  <si>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</si>
  <si>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</si>
  <si>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</si>
  <si>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</si>
  <si>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</si>
  <si>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</si>
  <si>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</si>
  <si>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</si>
  <si>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</si>
  <si>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</si>
  <si>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</si>
  <si>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</si>
  <si>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</si>
  <si>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</si>
  <si>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</si>
  <si>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</si>
  <si>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</si>
  <si>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</si>
  <si>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</si>
  <si>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</si>
  <si>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</si>
  <si>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</si>
  <si>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</si>
  <si>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</si>
  <si>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</si>
  <si>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</si>
  <si>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</si>
  <si>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</si>
  <si>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</si>
  <si>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</si>
  <si>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</si>
  <si>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</si>
  <si>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</si>
  <si>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</si>
  <si>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</si>
  <si>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</si>
  <si>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</si>
  <si>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</si>
  <si>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</si>
  <si>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</si>
  <si>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</si>
  <si>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</si>
  <si>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</si>
  <si>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</si>
  <si>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</si>
  <si>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</si>
  <si>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</si>
  <si>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</si>
  <si>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</si>
  <si>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</si>
  <si>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</si>
  <si>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</si>
  <si>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</si>
  <si>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</si>
  <si>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</si>
  <si>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</si>
  <si>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</si>
  <si>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</si>
  <si>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</si>
  <si>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</si>
  <si>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</si>
  <si>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</si>
  <si>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</si>
  <si>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</si>
  <si>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</si>
  <si>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</si>
  <si>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</si>
  <si>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</si>
  <si>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</si>
  <si>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</si>
  <si>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</si>
  <si>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</si>
  <si>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</si>
  <si>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</si>
  <si>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</si>
  <si>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</si>
  <si>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</si>
  <si>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</si>
  <si>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</si>
  <si>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</si>
  <si>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</si>
  <si>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</si>
  <si>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</si>
  <si>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</si>
  <si>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</si>
  <si>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</si>
  <si>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</si>
  <si>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</si>
  <si>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</si>
  <si>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</si>
  <si>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</si>
  <si>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</si>
  <si>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</si>
  <si>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</si>
  <si>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</si>
  <si>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</si>
  <si>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</si>
  <si>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</si>
  <si>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</si>
  <si>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</si>
  <si>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</si>
  <si>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</si>
  <si>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</si>
  <si>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</si>
  <si>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</si>
  <si>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</si>
  <si>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</si>
  <si>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</si>
  <si>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</si>
  <si>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</si>
  <si>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</si>
  <si>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</si>
  <si>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</si>
  <si>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</si>
  <si>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</si>
  <si>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</si>
  <si>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</si>
  <si>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</si>
  <si>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</si>
  <si>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</si>
  <si>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</si>
  <si>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</si>
  <si>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</si>
  <si>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</si>
  <si>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</si>
  <si>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</si>
  <si>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</si>
  <si>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</si>
  <si>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</si>
  <si>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</si>
  <si>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</si>
  <si>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</si>
  <si>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</si>
  <si>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</si>
  <si>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</si>
  <si>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</si>
  <si>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</si>
  <si>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</si>
  <si>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</si>
  <si>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</si>
  <si>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</si>
  <si>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</si>
  <si>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</si>
  <si>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</si>
  <si>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</si>
  <si>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</si>
  <si>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</si>
  <si>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</si>
  <si>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</si>
  <si>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</si>
  <si>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</si>
  <si>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</si>
  <si>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</si>
  <si>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</si>
  <si>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</si>
  <si>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</si>
  <si>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</si>
  <si>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</si>
  <si>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</si>
  <si>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</si>
  <si>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</si>
  <si>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</si>
  <si>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</si>
  <si>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</si>
  <si>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</si>
  <si>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</si>
  <si>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</si>
  <si>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</si>
  <si>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</si>
  <si>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</si>
  <si>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</si>
  <si>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</si>
  <si>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</si>
  <si>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</si>
  <si>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</si>
  <si>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</si>
  <si>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</si>
  <si>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</si>
  <si>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</si>
  <si>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</si>
  <si>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</si>
  <si>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</si>
  <si>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</si>
  <si>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</si>
  <si>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</si>
  <si>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</si>
  <si>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</si>
  <si>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</si>
  <si>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</si>
  <si>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</si>
  <si>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</si>
  <si>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</si>
  <si>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</si>
  <si>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</si>
  <si>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</si>
  <si>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</si>
  <si>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</si>
  <si>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</si>
  <si>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</si>
  <si>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</si>
  <si>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</si>
  <si>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</si>
  <si>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</si>
  <si>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</si>
  <si>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</si>
  <si>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</si>
  <si>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</si>
  <si>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</si>
  <si>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</si>
  <si>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</si>
  <si>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</si>
  <si>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</si>
  <si>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</si>
  <si>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</si>
  <si>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</si>
  <si>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</si>
  <si>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</si>
  <si>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</si>
  <si>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</si>
  <si>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</si>
  <si>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</si>
  <si>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</si>
  <si>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</si>
  <si>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</si>
  <si>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</si>
  <si>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</si>
  <si>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</si>
  <si>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</si>
  <si>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</si>
  <si>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</si>
  <si>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</si>
  <si>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</si>
  <si>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</si>
  <si>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</si>
  <si>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</si>
  <si>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</si>
  <si>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</si>
  <si>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</si>
  <si>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</si>
  <si>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</si>
  <si>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</si>
  <si>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</si>
  <si>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</si>
  <si>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</si>
  <si>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</si>
  <si>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</si>
  <si>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</si>
  <si>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</si>
  <si>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</si>
  <si>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</si>
  <si>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</si>
  <si>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</si>
  <si>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</si>
  <si>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</si>
  <si>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</si>
  <si>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</si>
  <si>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</si>
  <si>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</si>
  <si>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</si>
  <si>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</si>
  <si>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</si>
  <si>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</si>
  <si>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</si>
  <si>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</si>
  <si>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</si>
  <si>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</si>
  <si>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</si>
  <si>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</si>
  <si>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</si>
  <si>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</si>
  <si>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</si>
  <si>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</si>
  <si>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</si>
  <si>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</si>
  <si>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</si>
  <si>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</si>
  <si>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</si>
  <si>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</si>
  <si>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</si>
  <si>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</si>
  <si>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</si>
  <si>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</si>
  <si>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</si>
  <si>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</si>
  <si>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</si>
  <si>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</si>
  <si>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</si>
  <si>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</si>
  <si>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</si>
  <si>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</si>
  <si>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</si>
  <si>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</si>
  <si>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</si>
  <si>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</si>
  <si>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</si>
  <si>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</si>
  <si>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</si>
  <si>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</si>
  <si>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</si>
  <si>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</si>
  <si>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</si>
  <si>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</si>
  <si>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</si>
  <si>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</si>
  <si>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</si>
  <si>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</si>
  <si>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</si>
  <si>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</si>
  <si>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</si>
  <si>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</si>
  <si>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</si>
  <si>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</si>
  <si>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</si>
  <si>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</si>
  <si>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</si>
  <si>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</si>
  <si>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</si>
  <si>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</si>
  <si>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</si>
  <si>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</si>
  <si>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</si>
  <si>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</si>
  <si>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</si>
  <si>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</si>
  <si>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</si>
  <si>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</si>
  <si>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</si>
  <si>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</si>
  <si>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</si>
  <si>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</si>
  <si>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</si>
  <si>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</si>
  <si>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</si>
  <si>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</si>
  <si>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</si>
  <si>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</si>
  <si>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</si>
  <si>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</si>
  <si>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</si>
  <si>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</si>
  <si>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</si>
  <si>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</si>
  <si>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</si>
  <si>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</si>
  <si>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</si>
  <si>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</si>
  <si>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</si>
  <si>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</si>
  <si>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</si>
  <si>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</si>
  <si>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</si>
  <si>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</si>
  <si>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</si>
  <si>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</si>
  <si>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</si>
  <si>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</si>
  <si>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</si>
  <si>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</si>
  <si>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</si>
  <si>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</si>
  <si>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</si>
  <si>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</si>
  <si>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</si>
  <si>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</si>
  <si>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</si>
  <si>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</si>
  <si>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</si>
  <si>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</si>
  <si>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</si>
  <si>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</si>
  <si>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</si>
  <si>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</si>
  <si>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</si>
  <si>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</si>
  <si>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</si>
  <si>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</si>
  <si>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</si>
  <si>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</si>
  <si>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</si>
  <si>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</si>
  <si>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</si>
  <si>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</si>
  <si>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</si>
  <si>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</si>
  <si>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</si>
  <si>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</si>
  <si>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</si>
  <si>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</si>
  <si>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</si>
  <si>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</si>
  <si>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</si>
  <si>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</si>
  <si>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</si>
  <si>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</si>
  <si>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</si>
  <si>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</si>
  <si>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</si>
  <si>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</si>
  <si>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</si>
  <si>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</si>
  <si>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</si>
  <si>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</si>
  <si>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</si>
  <si>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</si>
  <si>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</si>
  <si>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</si>
  <si>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</si>
  <si>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</si>
  <si>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</si>
  <si>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</si>
  <si>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</si>
  <si>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</si>
  <si>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</si>
  <si>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</si>
  <si>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</si>
  <si>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</si>
  <si>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</si>
  <si>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</si>
  <si>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</si>
  <si>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</si>
  <si>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</si>
  <si>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</si>
  <si>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</si>
  <si>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</si>
  <si>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</si>
  <si>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</si>
  <si>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</si>
  <si>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</si>
  <si>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</si>
  <si>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</si>
  <si>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</si>
  <si>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</si>
  <si>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</si>
  <si>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</si>
  <si>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</si>
  <si>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</si>
  <si>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</si>
  <si>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</si>
  <si>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</si>
  <si>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</si>
  <si>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</si>
  <si>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</si>
  <si>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</si>
  <si>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</si>
  <si>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</si>
  <si>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</si>
  <si>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</si>
  <si>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</si>
  <si>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</si>
  <si>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</si>
  <si>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</si>
  <si>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</si>
  <si>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</si>
  <si>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</si>
  <si>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</si>
  <si>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</si>
  <si>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</si>
  <si>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</si>
  <si>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</si>
  <si>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</si>
  <si>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</si>
  <si>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</si>
  <si>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</si>
  <si>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</si>
  <si>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</si>
  <si>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</si>
  <si>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</si>
  <si>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</si>
  <si>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</si>
  <si>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</si>
  <si>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</si>
  <si>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</si>
  <si>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</si>
  <si>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</si>
  <si>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</si>
  <si>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</si>
  <si>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</si>
  <si>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</si>
  <si>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</si>
  <si>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</si>
  <si>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</si>
  <si>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</si>
  <si>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</si>
  <si>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</si>
  <si>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</si>
  <si>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</si>
  <si>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</si>
  <si>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</si>
  <si>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</si>
  <si>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</si>
  <si>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</si>
  <si>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</si>
  <si>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</si>
  <si>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</si>
  <si>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</si>
  <si>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</si>
  <si>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</si>
  <si>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</si>
  <si>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</si>
  <si>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</si>
  <si>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</si>
  <si>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</si>
  <si>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</si>
  <si>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</si>
  <si>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</si>
  <si>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</si>
  <si>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</si>
  <si>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</si>
  <si>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</si>
  <si>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</si>
  <si>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</si>
  <si>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</si>
  <si>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</si>
  <si>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</si>
  <si>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</si>
  <si>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</si>
  <si>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</si>
  <si>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</si>
  <si>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</si>
  <si>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</si>
  <si>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</si>
  <si>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</si>
  <si>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</si>
  <si>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</si>
  <si>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</si>
  <si>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</si>
  <si>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</si>
  <si>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</si>
  <si>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</si>
  <si>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</si>
  <si>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</si>
  <si>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</si>
  <si>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</si>
  <si>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</si>
  <si>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</si>
  <si>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</si>
  <si>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</si>
  <si>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</si>
  <si>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</si>
  <si>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</si>
  <si>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</si>
  <si>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</si>
  <si>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</si>
  <si>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</si>
  <si>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</si>
  <si>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</si>
  <si>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</si>
  <si>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</si>
  <si>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</si>
  <si>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</si>
  <si>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</si>
  <si>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</si>
  <si>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</si>
  <si>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</si>
  <si>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</si>
  <si>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</si>
  <si>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</si>
  <si>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</si>
  <si>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</si>
  <si>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</si>
  <si>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</si>
  <si>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</si>
  <si>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</si>
  <si>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</si>
  <si>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</si>
  <si>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</si>
  <si>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</si>
  <si>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</si>
  <si>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</si>
  <si>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</si>
  <si>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</si>
  <si>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</si>
  <si>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</si>
  <si>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</si>
  <si>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</si>
  <si>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</si>
  <si>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</si>
  <si>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</si>
  <si>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</si>
  <si>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</si>
  <si>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</si>
  <si>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</si>
  <si>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</si>
  <si>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</si>
  <si>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</si>
  <si>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</si>
  <si>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</si>
  <si>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</si>
  <si>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</si>
  <si>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</si>
  <si>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</si>
  <si>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</si>
  <si>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</si>
  <si>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</si>
  <si>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</si>
  <si>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</si>
  <si>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</si>
  <si>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</si>
  <si>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</si>
  <si>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</si>
  <si>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</si>
  <si>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</si>
  <si>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</si>
  <si>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</si>
  <si>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</si>
  <si>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</si>
  <si>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</si>
  <si>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</si>
  <si>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</si>
  <si>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</si>
  <si>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</si>
  <si>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</si>
  <si>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</si>
  <si>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</si>
  <si>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</si>
  <si>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</si>
  <si>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</si>
  <si>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</si>
  <si>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</si>
  <si>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</si>
  <si>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</si>
  <si>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</si>
  <si>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</si>
  <si>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</si>
  <si>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</si>
  <si>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</si>
  <si>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</si>
  <si>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</si>
  <si>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</si>
  <si>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</si>
  <si>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</si>
  <si>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</si>
  <si>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</si>
  <si>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</si>
  <si>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</si>
  <si>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</si>
  <si>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</si>
  <si>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</si>
  <si>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</si>
  <si>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</si>
  <si>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</si>
  <si>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</si>
  <si>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</si>
  <si>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</si>
  <si>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</si>
  <si>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</si>
  <si>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</si>
  <si>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</si>
  <si>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</si>
  <si>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</si>
  <si>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</si>
  <si>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</si>
  <si>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</si>
  <si>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</si>
  <si>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</si>
  <si>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</si>
  <si>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</si>
  <si>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</si>
  <si>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</si>
  <si>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</si>
  <si>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</si>
  <si>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</si>
  <si>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</si>
  <si>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</si>
  <si>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</si>
  <si>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</si>
  <si>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</si>
  <si>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</si>
  <si>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</si>
  <si>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</si>
  <si>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</si>
  <si>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</si>
  <si>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</si>
  <si>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</si>
  <si>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</si>
  <si>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</si>
  <si>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</si>
  <si>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</si>
  <si>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</si>
  <si>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</si>
  <si>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</si>
  <si>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</si>
  <si>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</si>
  <si>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</si>
  <si>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</si>
  <si>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</si>
  <si>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</si>
  <si>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</si>
  <si>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</si>
  <si>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</si>
  <si>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</si>
  <si>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</si>
  <si>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</si>
  <si>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</si>
  <si>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</si>
  <si>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</si>
  <si>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</si>
  <si>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</si>
  <si>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</si>
  <si>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</si>
  <si>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</si>
  <si>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</si>
  <si>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</si>
  <si>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</si>
  <si>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</si>
  <si>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</si>
  <si>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</si>
  <si>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</si>
  <si>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</si>
  <si>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</si>
  <si>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</si>
  <si>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</si>
  <si>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</si>
  <si>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</si>
  <si>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</si>
  <si>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</si>
  <si>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</si>
  <si>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</si>
  <si>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</si>
  <si>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</si>
  <si>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</si>
  <si>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</si>
  <si>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</si>
  <si>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</si>
  <si>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</si>
  <si>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</si>
  <si>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</si>
  <si>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</si>
  <si>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</si>
  <si>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</si>
  <si>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</si>
  <si>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</si>
  <si>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</si>
  <si>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</si>
  <si>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</si>
  <si>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</si>
  <si>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</si>
  <si>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</si>
  <si>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</si>
  <si>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</si>
  <si>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</si>
  <si>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</si>
  <si>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</si>
  <si>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</si>
  <si>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</si>
  <si>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</si>
  <si>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</si>
  <si>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</si>
  <si>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</si>
  <si>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</si>
  <si>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</si>
  <si>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</si>
  <si>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</si>
  <si>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</si>
  <si>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</si>
  <si>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</si>
  <si>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</si>
  <si>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</si>
  <si>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</si>
  <si>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</si>
  <si>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</si>
  <si>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</si>
  <si>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</si>
  <si>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</si>
  <si>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</si>
  <si>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</si>
  <si>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</si>
  <si>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</si>
  <si>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</si>
  <si>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</si>
  <si>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</si>
  <si>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</si>
  <si>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</si>
  <si>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</si>
  <si>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</si>
  <si>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</si>
  <si>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</si>
  <si>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</si>
  <si>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</si>
  <si>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</si>
  <si>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</si>
  <si>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</si>
  <si>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</si>
  <si>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</si>
  <si>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</si>
  <si>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</si>
  <si>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</si>
  <si>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</si>
  <si>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</si>
  <si>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</si>
  <si>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</si>
  <si>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</si>
  <si>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</si>
  <si>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</si>
  <si>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</si>
  <si>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</si>
  <si>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</si>
  <si>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</si>
  <si>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</si>
  <si>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</si>
  <si>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</si>
  <si>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</si>
  <si>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</si>
  <si>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</si>
  <si>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</si>
  <si>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</si>
  <si>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</si>
  <si>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</si>
  <si>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</si>
  <si>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</si>
  <si>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</si>
  <si>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</si>
  <si>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</si>
  <si>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</si>
  <si>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</si>
  <si>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</si>
  <si>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</si>
  <si>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</si>
  <si>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</si>
  <si>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</si>
  <si>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</si>
  <si>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</si>
  <si>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</si>
  <si>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</si>
  <si>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</si>
  <si>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</si>
  <si>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</si>
  <si>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</si>
  <si>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</si>
  <si>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</si>
  <si>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</si>
  <si>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</si>
  <si>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</si>
  <si>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</si>
  <si>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</si>
  <si>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</si>
  <si>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</si>
  <si>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</si>
  <si>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</si>
  <si>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</si>
  <si>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</si>
  <si>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</si>
  <si>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</si>
  <si>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</si>
  <si>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</si>
  <si>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</si>
  <si>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</si>
  <si>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</si>
  <si>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</si>
  <si>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</si>
  <si>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</si>
  <si>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</si>
  <si>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</si>
  <si>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</si>
  <si>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</si>
  <si>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</si>
  <si>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</si>
  <si>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</si>
  <si>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</si>
  <si>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</si>
  <si>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</si>
  <si>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</si>
  <si>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</si>
  <si>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</si>
  <si>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</si>
  <si>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</si>
  <si>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</si>
  <si>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</si>
  <si>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</si>
  <si>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</si>
  <si>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</si>
  <si>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</si>
  <si>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</si>
  <si>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</si>
  <si>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</si>
  <si>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</si>
  <si>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</si>
  <si>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</si>
  <si>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</si>
  <si>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</si>
  <si>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</si>
  <si>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</si>
  <si>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</si>
  <si>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</si>
  <si>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</si>
  <si>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</si>
  <si>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</si>
  <si>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</si>
  <si>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</si>
  <si>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</si>
  <si>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</si>
  <si>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</si>
  <si>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</si>
  <si>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</si>
  <si>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</si>
  <si>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</si>
  <si>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</si>
  <si>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</si>
  <si>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</si>
  <si>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</si>
  <si>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</si>
  <si>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</si>
  <si>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</si>
  <si>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</si>
  <si>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</si>
  <si>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</si>
  <si>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</si>
  <si>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</si>
  <si>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</si>
  <si>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</si>
  <si>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</si>
  <si>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</si>
  <si>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</si>
  <si>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</si>
  <si>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</si>
  <si>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</si>
  <si>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</si>
  <si>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</si>
  <si>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</si>
  <si>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</si>
  <si>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</si>
  <si>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</si>
  <si>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</si>
  <si>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</si>
  <si>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</si>
  <si>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</si>
  <si>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</si>
  <si>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</si>
  <si>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</si>
  <si>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</si>
  <si>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</si>
  <si>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</si>
  <si>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</si>
  <si>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</si>
  <si>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</si>
  <si>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</si>
  <si>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</si>
  <si>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</si>
  <si>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</si>
  <si>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</si>
  <si>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</si>
  <si>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</si>
  <si>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</si>
  <si>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</si>
  <si>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</si>
  <si>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</si>
  <si>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</si>
  <si>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</si>
  <si>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</si>
  <si>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</si>
  <si>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</si>
  <si>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</si>
  <si>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</si>
  <si>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</si>
  <si>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</si>
  <si>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</si>
  <si>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</si>
  <si>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</si>
  <si>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</si>
  <si>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</si>
  <si>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</si>
  <si>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</si>
  <si>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</si>
  <si>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</si>
  <si>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</si>
  <si>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</si>
  <si>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</si>
  <si>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</si>
  <si>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</si>
  <si>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</si>
  <si>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</si>
  <si>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</si>
  <si>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</si>
  <si>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</si>
  <si>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</si>
  <si>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</si>
  <si>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</si>
  <si>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</si>
  <si>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</si>
  <si>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</si>
  <si>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</si>
  <si>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</si>
  <si>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</si>
  <si>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</si>
  <si>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</si>
  <si>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</si>
  <si>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</si>
  <si>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</si>
  <si>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</si>
  <si>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</si>
  <si>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</si>
  <si>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</si>
  <si>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</si>
  <si>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</si>
  <si>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</si>
  <si>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</si>
  <si>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</si>
  <si>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</si>
  <si>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</si>
  <si>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</si>
  <si>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</si>
  <si>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</si>
  <si>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</si>
  <si>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</si>
  <si>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</si>
  <si>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</si>
  <si>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</si>
  <si>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</si>
  <si>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</si>
  <si>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</si>
  <si>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</si>
  <si>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</si>
  <si>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</si>
  <si>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</si>
  <si>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</si>
  <si>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</si>
  <si>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</si>
  <si>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</si>
  <si>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</si>
  <si>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</si>
  <si>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</si>
  <si>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</si>
  <si>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</si>
  <si>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</si>
  <si>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</si>
  <si>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</si>
  <si>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</si>
  <si>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</si>
  <si>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</si>
  <si>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</si>
  <si>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</si>
  <si>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</si>
  <si>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</si>
  <si>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</si>
  <si>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</si>
  <si>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</si>
  <si>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</si>
  <si>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</si>
  <si>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</si>
  <si>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</si>
  <si>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</si>
  <si>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</si>
  <si>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</si>
  <si>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</si>
  <si>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</si>
  <si>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</si>
  <si>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</si>
  <si>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</si>
  <si>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</si>
  <si>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</si>
  <si>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</si>
  <si>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</si>
  <si>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</si>
  <si>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</si>
  <si>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</si>
  <si>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</si>
  <si>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</si>
  <si>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</si>
  <si>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</si>
  <si>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</si>
  <si>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</si>
  <si>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</si>
  <si>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</si>
  <si>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</si>
  <si>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</si>
  <si>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</si>
  <si>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</si>
  <si>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</si>
  <si>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</si>
  <si>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</si>
  <si>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</si>
  <si>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</si>
  <si>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</si>
  <si>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</si>
  <si>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</si>
  <si>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</si>
  <si>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</si>
  <si>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</si>
  <si>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</si>
  <si>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</si>
  <si>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</si>
  <si>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</si>
  <si>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</si>
  <si>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</si>
  <si>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</si>
  <si>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</si>
  <si>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</si>
  <si>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</si>
  <si>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</si>
  <si>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</si>
  <si>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</si>
  <si>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</si>
  <si>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</si>
  <si>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</si>
  <si>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</si>
  <si>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</si>
  <si>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</si>
  <si>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</si>
  <si>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</si>
  <si>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</si>
  <si>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</si>
  <si>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</si>
  <si>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</si>
  <si>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</si>
  <si>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</si>
  <si>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</si>
  <si>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</si>
  <si>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</si>
  <si>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</si>
  <si>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</si>
  <si>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</si>
  <si>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</si>
  <si>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</si>
  <si>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</si>
  <si>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</si>
  <si>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</si>
  <si>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</si>
  <si>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</si>
  <si>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</si>
  <si>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</si>
  <si>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</si>
  <si>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</si>
  <si>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</si>
  <si>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</si>
  <si>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</si>
  <si>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</si>
  <si>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</si>
  <si>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</si>
  <si>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</si>
  <si>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</si>
  <si>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</si>
  <si>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</si>
  <si>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</si>
  <si>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</si>
  <si>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</si>
  <si>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</si>
  <si>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</si>
  <si>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</si>
  <si>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</si>
  <si>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</si>
  <si>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</si>
  <si>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</si>
  <si>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</si>
  <si>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</si>
  <si>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</si>
  <si>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</si>
  <si>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</si>
  <si>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</si>
  <si>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</si>
  <si>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</si>
  <si>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</si>
  <si>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</si>
  <si>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</si>
  <si>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</si>
  <si>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</si>
  <si>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</si>
  <si>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</si>
  <si>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</si>
  <si>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</si>
  <si>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</si>
  <si>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</si>
  <si>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</si>
  <si>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</si>
  <si>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</si>
  <si>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</si>
  <si>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</si>
  <si>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</si>
  <si>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</si>
  <si>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</si>
  <si>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</si>
  <si>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</si>
  <si>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</si>
  <si>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</si>
  <si>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</si>
  <si>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</si>
  <si>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</si>
  <si>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</si>
  <si>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</si>
  <si>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</si>
  <si>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</si>
  <si>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</si>
  <si>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</si>
  <si>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</si>
  <si>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</si>
  <si>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</si>
  <si>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</si>
  <si>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</si>
  <si>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</si>
  <si>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</si>
  <si>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</si>
  <si>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</si>
  <si>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</si>
  <si>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</si>
  <si>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</si>
  <si>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</si>
  <si>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</si>
  <si>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</si>
  <si>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</si>
  <si>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</si>
  <si>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</si>
  <si>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</si>
  <si>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</si>
  <si>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</si>
  <si>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</si>
  <si>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</si>
  <si>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</si>
  <si>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</si>
  <si>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</si>
  <si>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</si>
  <si>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</si>
  <si>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</si>
  <si>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</si>
  <si>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</si>
  <si>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</si>
  <si>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</si>
  <si>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</si>
  <si>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</si>
  <si>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</si>
  <si>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</si>
  <si>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</si>
  <si>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</si>
  <si>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</si>
  <si>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</si>
  <si>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</si>
  <si>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</si>
  <si>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</si>
  <si>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</si>
  <si>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</si>
  <si>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</si>
  <si>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</si>
  <si>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</si>
  <si>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</si>
  <si>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</si>
  <si>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</si>
  <si>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</si>
  <si>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</si>
  <si>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</si>
  <si>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</si>
  <si>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</si>
  <si>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</si>
  <si>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</si>
  <si>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</si>
  <si>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</si>
  <si>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</si>
  <si>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</si>
  <si>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</si>
  <si>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</si>
  <si>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</si>
  <si>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</si>
  <si>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</si>
  <si>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</si>
  <si>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</si>
  <si>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</si>
  <si>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</si>
  <si>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</si>
  <si>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</si>
  <si>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</si>
  <si>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</si>
  <si>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</si>
  <si>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</si>
  <si>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</si>
  <si>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</si>
  <si>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</si>
  <si>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</si>
  <si>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</si>
  <si>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</si>
  <si>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</si>
  <si>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</si>
  <si>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</si>
  <si>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</si>
  <si>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</si>
  <si>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</si>
  <si>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</si>
  <si>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</si>
  <si>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</si>
  <si>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</si>
  <si>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</si>
  <si>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</si>
  <si>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</si>
  <si>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</si>
  <si>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</si>
  <si>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</si>
  <si>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</si>
  <si>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</si>
  <si>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</si>
  <si>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</si>
  <si>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</si>
  <si>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</si>
  <si>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</si>
  <si>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</si>
  <si>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</si>
  <si>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</si>
  <si>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</si>
  <si>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</si>
  <si>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</si>
  <si>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</si>
  <si>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</si>
  <si>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</si>
  <si>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</si>
  <si>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</si>
  <si>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</si>
  <si>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</si>
  <si>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</si>
  <si>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</si>
  <si>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</si>
  <si>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</si>
  <si>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</si>
  <si>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</si>
  <si>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</si>
  <si>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</si>
  <si>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</si>
  <si>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</si>
  <si>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</si>
  <si>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</si>
  <si>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</si>
  <si>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</si>
  <si>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</si>
  <si>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</si>
  <si>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</si>
  <si>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</si>
  <si>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</si>
  <si>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</si>
  <si>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</si>
  <si>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</si>
  <si>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</si>
  <si>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</si>
  <si>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</si>
  <si>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</si>
  <si>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</si>
  <si>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</si>
  <si>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</si>
  <si>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</si>
  <si>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</si>
  <si>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</si>
  <si>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</si>
  <si>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</si>
  <si>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</si>
  <si>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</si>
  <si>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</si>
  <si>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</si>
  <si>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</si>
  <si>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</si>
  <si>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</si>
  <si>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</si>
  <si>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</si>
  <si>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</si>
  <si>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</si>
  <si>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</si>
  <si>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</si>
  <si>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</si>
  <si>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</si>
  <si>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</si>
  <si>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</si>
  <si>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</si>
  <si>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</si>
  <si>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</si>
  <si>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</si>
  <si>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</si>
  <si>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</si>
  <si>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</si>
  <si>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</si>
  <si>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</si>
  <si>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</si>
  <si>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</si>
  <si>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</si>
  <si>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</si>
  <si>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</si>
  <si>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</si>
  <si>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</si>
  <si>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</si>
  <si>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</si>
  <si>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</si>
  <si>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</si>
  <si>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</si>
  <si>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</si>
  <si>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</si>
  <si>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</si>
  <si>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</si>
  <si>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</si>
  <si>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</si>
  <si>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</si>
  <si>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</si>
  <si>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</si>
  <si>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</si>
  <si>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</si>
  <si>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</si>
  <si>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</si>
  <si>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</si>
  <si>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</si>
  <si>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</si>
  <si>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</si>
  <si>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</si>
  <si>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</si>
  <si>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</si>
  <si>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</si>
  <si>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</si>
  <si>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</si>
  <si>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</si>
  <si>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</si>
  <si>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</si>
  <si>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</si>
  <si>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</si>
  <si>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</si>
  <si>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</si>
  <si>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</si>
  <si>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</si>
  <si>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</si>
  <si>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</si>
  <si>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</si>
  <si>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</si>
  <si>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</si>
  <si>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</si>
  <si>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</si>
  <si>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</si>
  <si>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</si>
  <si>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</si>
  <si>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</si>
  <si>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</si>
  <si>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</si>
  <si>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</si>
  <si>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</si>
  <si>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</si>
  <si>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</si>
  <si>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</si>
  <si>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</si>
  <si>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</si>
  <si>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</si>
  <si>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</si>
  <si>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</si>
  <si>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</si>
  <si>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</si>
  <si>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</si>
  <si>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</si>
  <si>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</si>
  <si>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</si>
  <si>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</si>
  <si>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</si>
  <si>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</si>
  <si>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</si>
  <si>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</si>
  <si>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</si>
  <si>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</si>
  <si>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</si>
  <si>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</si>
  <si>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</si>
  <si>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</si>
  <si>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</si>
  <si>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</si>
  <si>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</si>
  <si>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</si>
  <si>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</si>
  <si>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</si>
  <si>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</si>
  <si>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</si>
  <si>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</si>
  <si>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</si>
  <si>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</si>
  <si>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</si>
  <si>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</si>
  <si>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</si>
  <si>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</si>
  <si>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</si>
  <si>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</si>
  <si>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</si>
  <si>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</si>
  <si>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</si>
  <si>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</si>
  <si>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</si>
  <si>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</si>
  <si>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</si>
  <si>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</si>
  <si>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</si>
  <si>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</si>
  <si>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</si>
  <si>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</si>
  <si>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</si>
  <si>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</si>
  <si>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</si>
  <si>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</si>
  <si>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</si>
  <si>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</si>
  <si>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</si>
  <si>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</si>
  <si>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</si>
  <si>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</si>
  <si>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</si>
  <si>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</si>
  <si>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</si>
  <si>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</si>
  <si>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</si>
  <si>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</si>
  <si>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</si>
  <si>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</si>
  <si>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</si>
  <si>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</si>
  <si>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</si>
  <si>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</si>
  <si>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</si>
  <si>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</si>
  <si>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</si>
  <si>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</si>
  <si>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</si>
  <si>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</si>
  <si>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</si>
  <si>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</si>
  <si>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</si>
  <si>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</si>
  <si>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</si>
  <si>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</si>
  <si>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</si>
  <si>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</si>
  <si>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</si>
  <si>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</si>
  <si>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</si>
  <si>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</si>
  <si>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</si>
  <si>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</si>
  <si>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</si>
  <si>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</si>
  <si>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</si>
  <si>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</si>
  <si>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</si>
  <si>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</si>
  <si>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</si>
  <si>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</si>
  <si>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</si>
  <si>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</si>
  <si>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</si>
  <si>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</si>
  <si>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</si>
  <si>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</si>
  <si>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</si>
  <si>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</si>
  <si>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</si>
  <si>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</si>
  <si>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</si>
  <si>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</si>
  <si>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</si>
  <si>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</si>
  <si>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</si>
  <si>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</si>
  <si>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</si>
  <si>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</si>
  <si>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</si>
  <si>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</si>
  <si>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</si>
  <si>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</si>
  <si>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</si>
  <si>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</si>
  <si>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</si>
  <si>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</si>
  <si>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</si>
  <si>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</si>
  <si>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</si>
  <si>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</si>
  <si>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</si>
  <si>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</si>
  <si>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</si>
  <si>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</si>
  <si>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</si>
  <si>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</si>
  <si>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</si>
  <si>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</si>
  <si>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</si>
  <si>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</si>
  <si>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</si>
  <si>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</si>
  <si>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</si>
  <si>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</si>
  <si>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</si>
  <si>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</si>
  <si>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</si>
  <si>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</si>
  <si>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</si>
  <si>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</si>
  <si>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</si>
  <si>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</si>
  <si>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</si>
  <si>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</si>
  <si>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</si>
  <si>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</si>
  <si>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</si>
  <si>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</si>
  <si>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</si>
  <si>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</si>
  <si>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</si>
  <si>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</si>
  <si>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</si>
  <si>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</si>
  <si>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</si>
  <si>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</si>
  <si>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</si>
  <si>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</si>
  <si>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</si>
  <si>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</si>
  <si>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</si>
  <si>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</si>
  <si>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</si>
  <si>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</si>
  <si>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</si>
  <si>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</si>
  <si>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</si>
  <si>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</si>
  <si>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</si>
  <si>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</si>
  <si>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</si>
  <si>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</si>
  <si>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</si>
  <si>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</si>
  <si>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</si>
  <si>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</si>
  <si>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</si>
  <si>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</si>
  <si>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</si>
  <si>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</si>
  <si>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</si>
  <si>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</si>
  <si>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</si>
  <si>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</si>
  <si>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</si>
  <si>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</si>
  <si>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</si>
  <si>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</si>
  <si>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</si>
  <si>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</si>
  <si>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</si>
  <si>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</si>
  <si>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</si>
  <si>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</si>
  <si>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</si>
  <si>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</si>
  <si>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</si>
  <si>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</si>
  <si>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</si>
  <si>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</si>
  <si>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</si>
  <si>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</si>
  <si>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</si>
  <si>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</si>
  <si>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</si>
  <si>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</si>
  <si>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</si>
  <si>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</si>
  <si>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</si>
  <si>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</si>
  <si>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</si>
  <si>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</si>
  <si>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</si>
  <si>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</si>
  <si>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</si>
  <si>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</si>
  <si>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</si>
  <si>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</si>
  <si>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</si>
  <si>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</si>
  <si>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</si>
  <si>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</si>
  <si>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</si>
  <si>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</si>
  <si>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</si>
  <si>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</si>
  <si>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</si>
  <si>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</si>
  <si>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</si>
  <si>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</si>
  <si>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</si>
  <si>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</si>
  <si>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</si>
  <si>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</si>
  <si>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</si>
  <si>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</si>
  <si>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</si>
  <si>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</si>
  <si>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</si>
  <si>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</si>
  <si>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</si>
  <si>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</si>
  <si>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</si>
  <si>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</si>
  <si>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</si>
  <si>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</si>
  <si>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</si>
  <si>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</si>
  <si>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</si>
  <si>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</si>
  <si>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</si>
  <si>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</si>
  <si>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</si>
  <si>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</si>
  <si>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</si>
  <si>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</si>
  <si>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</si>
  <si>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</si>
  <si>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</si>
  <si>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</si>
  <si>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</si>
  <si>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</si>
  <si>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</si>
  <si>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</si>
  <si>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</si>
  <si>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</si>
  <si>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</si>
  <si>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</si>
  <si>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</si>
  <si>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</si>
  <si>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</si>
  <si>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</si>
  <si>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</si>
  <si>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</si>
  <si>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</si>
  <si>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</si>
  <si>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</si>
  <si>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</si>
  <si>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</si>
  <si>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</si>
  <si>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</si>
  <si>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</si>
  <si>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</si>
  <si>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</si>
  <si>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</si>
  <si>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</si>
  <si>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</si>
  <si>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</si>
  <si>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</si>
  <si>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</si>
  <si>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</si>
  <si>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</si>
  <si>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</si>
  <si>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</si>
  <si>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</si>
  <si>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</si>
  <si>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</si>
  <si>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</si>
  <si>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</si>
  <si>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</si>
  <si>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</si>
  <si>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</si>
  <si>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</si>
  <si>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</si>
  <si>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</si>
  <si>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</si>
  <si>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</si>
  <si>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</si>
  <si>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</si>
  <si>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</si>
  <si>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</si>
  <si>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</si>
  <si>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</si>
  <si>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</si>
  <si>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</si>
  <si>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</si>
  <si>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</si>
  <si>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</si>
  <si>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</si>
  <si>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</si>
  <si>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</si>
  <si>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</si>
  <si>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</si>
  <si>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</si>
  <si>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</si>
  <si>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</si>
  <si>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</si>
  <si>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</si>
  <si>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</si>
  <si>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</si>
  <si>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</si>
  <si>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</si>
  <si>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</si>
  <si>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</si>
  <si>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</si>
  <si>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</si>
  <si>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</si>
  <si>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</si>
  <si>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</si>
  <si>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</si>
  <si>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</si>
  <si>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</si>
  <si>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</si>
  <si>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</si>
  <si>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</si>
  <si>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</si>
  <si>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</si>
  <si>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</si>
  <si>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</si>
  <si>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</si>
  <si>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</si>
  <si>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</si>
  <si>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</si>
  <si>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</si>
  <si>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</si>
  <si>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</si>
  <si>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</si>
  <si>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</si>
  <si>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</si>
  <si>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</si>
  <si>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</si>
  <si>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</si>
  <si>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</si>
  <si>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</si>
  <si>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</si>
  <si>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</si>
  <si>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</si>
  <si>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</si>
  <si>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</si>
  <si>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</si>
  <si>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</si>
  <si>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</si>
  <si>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</si>
  <si>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</si>
  <si>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</si>
  <si>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</si>
  <si>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</si>
  <si>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</si>
  <si>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</si>
  <si>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</si>
  <si>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</si>
  <si>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</si>
  <si>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</si>
  <si>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</si>
  <si>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</si>
  <si>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</si>
  <si>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</si>
  <si>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</si>
  <si>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</si>
  <si>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</si>
  <si>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</si>
  <si>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</si>
  <si>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</si>
  <si>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</si>
  <si>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</si>
  <si>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</si>
  <si>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</si>
  <si>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</si>
  <si>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</si>
  <si>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</si>
  <si>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</si>
  <si>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</si>
  <si>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</si>
  <si>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</si>
  <si>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</si>
  <si>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</si>
  <si>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</si>
  <si>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</si>
  <si>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</si>
  <si>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</si>
  <si>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</si>
  <si>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</si>
  <si>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</si>
  <si>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</si>
  <si>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</si>
  <si>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</si>
  <si>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</si>
  <si>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</si>
  <si>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</si>
  <si>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</si>
  <si>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</si>
  <si>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</si>
  <si>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</si>
  <si>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</si>
  <si>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</si>
  <si>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</si>
  <si>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</si>
  <si>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</si>
  <si>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</si>
  <si>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</si>
  <si>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</si>
  <si>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</si>
  <si>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</si>
  <si>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</si>
  <si>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</si>
  <si>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</si>
  <si>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</si>
  <si>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</si>
  <si>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</si>
  <si>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</si>
  <si>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</si>
  <si>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</si>
  <si>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</si>
  <si>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</si>
  <si>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</si>
  <si>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</si>
  <si>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</si>
  <si>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</si>
  <si>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</si>
  <si>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</si>
  <si>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</si>
  <si>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</si>
  <si>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</si>
  <si>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</si>
  <si>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</si>
  <si>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</si>
  <si>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</si>
  <si>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</si>
  <si>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</si>
  <si>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</si>
  <si>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</si>
  <si>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</si>
  <si>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</si>
  <si>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</si>
  <si>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</si>
  <si>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</si>
  <si>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</si>
  <si>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</si>
  <si>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</si>
  <si>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</si>
  <si>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</si>
  <si>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</si>
  <si>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</si>
  <si>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</si>
  <si>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</si>
  <si>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</si>
  <si>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</si>
  <si>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</si>
  <si>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</si>
  <si>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</si>
  <si>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</si>
  <si>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</si>
  <si>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</si>
  <si>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</si>
  <si>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</si>
  <si>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</si>
  <si>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</si>
  <si>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</si>
  <si>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</si>
  <si>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</si>
  <si>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</si>
  <si>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</si>
  <si>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</si>
  <si>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</si>
  <si>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</si>
  <si>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</si>
  <si>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</si>
  <si>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</si>
  <si>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</si>
  <si>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</si>
  <si>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</si>
  <si>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</si>
  <si>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</si>
  <si>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</si>
  <si>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</si>
  <si>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</si>
  <si>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</si>
  <si>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</si>
  <si>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</si>
  <si>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</si>
  <si>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</si>
  <si>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</si>
  <si>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</si>
  <si>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</si>
  <si>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</si>
  <si>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</si>
  <si>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</si>
  <si>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</si>
  <si>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</si>
  <si>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</si>
  <si>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</si>
  <si>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</si>
  <si>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</si>
  <si>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</si>
  <si>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</si>
  <si>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</si>
  <si>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</si>
  <si>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</si>
  <si>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</si>
  <si>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</si>
  <si>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</si>
  <si>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</si>
  <si>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</si>
  <si>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</si>
  <si>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</si>
  <si>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</si>
  <si>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</si>
  <si>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</si>
  <si>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</si>
  <si>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</si>
  <si>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</si>
  <si>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</si>
  <si>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</si>
  <si>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</si>
  <si>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</si>
  <si>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</si>
  <si>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</si>
  <si>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</si>
  <si>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</si>
  <si>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</si>
  <si>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</si>
  <si>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</si>
  <si>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</si>
  <si>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</si>
  <si>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</si>
  <si>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</si>
  <si>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</si>
  <si>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</si>
  <si>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</si>
  <si>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</si>
  <si>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</si>
  <si>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</si>
  <si>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</si>
  <si>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</si>
  <si>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</si>
  <si>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</si>
  <si>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</si>
  <si>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</si>
  <si>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</si>
  <si>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</si>
  <si>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</si>
  <si>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</si>
  <si>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</si>
  <si>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</si>
  <si>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</si>
  <si>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</si>
  <si>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</si>
  <si>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</si>
  <si>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</si>
  <si>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</si>
  <si>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</si>
  <si>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</si>
  <si>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</si>
  <si>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</si>
  <si>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</si>
  <si>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</si>
  <si>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</si>
  <si>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</si>
  <si>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</si>
  <si>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</si>
  <si>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</si>
  <si>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</si>
  <si>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</si>
  <si>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</si>
  <si>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</si>
  <si>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</si>
  <si>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</si>
  <si>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</si>
  <si>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</si>
  <si>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</si>
  <si>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</si>
  <si>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</si>
  <si>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</si>
  <si>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</si>
  <si>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</si>
  <si>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</si>
  <si>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</si>
  <si>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</si>
  <si>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</si>
  <si>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</si>
  <si>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</si>
  <si>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</si>
  <si>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</si>
  <si>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</si>
  <si>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</si>
  <si>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</si>
  <si>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</si>
  <si>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</si>
  <si>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</si>
  <si>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</si>
  <si>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</si>
  <si>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</si>
  <si>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</si>
  <si>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</si>
  <si>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</si>
  <si>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</si>
  <si>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</si>
  <si>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</si>
  <si>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</si>
  <si>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</si>
  <si>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</si>
  <si>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</si>
  <si>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</si>
  <si>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</si>
  <si>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</si>
  <si>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</si>
  <si>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</si>
  <si>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</si>
  <si>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</si>
  <si>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</si>
  <si>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</si>
  <si>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</si>
  <si>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</si>
  <si>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</si>
  <si>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</si>
  <si>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</si>
  <si>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</si>
  <si>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</si>
  <si>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</si>
  <si>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</si>
  <si>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</si>
  <si>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</si>
  <si>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</si>
  <si>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</si>
  <si>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</si>
  <si>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</si>
  <si>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</si>
  <si>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</si>
  <si>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</si>
  <si>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</si>
  <si>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</si>
  <si>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</si>
  <si>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</si>
  <si>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</si>
  <si>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</si>
  <si>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</si>
  <si>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</si>
  <si>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</si>
  <si>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</si>
  <si>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</si>
  <si>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</si>
  <si>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</si>
  <si>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</si>
  <si>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</si>
  <si>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</si>
  <si>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</si>
  <si>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</si>
  <si>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</si>
  <si>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</si>
  <si>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</si>
  <si>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</si>
  <si>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</si>
  <si>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</si>
  <si>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</si>
  <si>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</si>
  <si>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</si>
  <si>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</si>
  <si>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</si>
  <si>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</si>
  <si>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</si>
  <si>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</si>
  <si>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</si>
  <si>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</si>
  <si>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</si>
  <si>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</si>
  <si>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</si>
  <si>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</si>
  <si>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</si>
  <si>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</si>
  <si>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</si>
  <si>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</si>
  <si>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</si>
  <si>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</si>
  <si>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</si>
  <si>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</si>
  <si>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</si>
  <si>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</si>
  <si>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</si>
  <si>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</si>
  <si>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</si>
  <si>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</si>
  <si>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</si>
  <si>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</si>
  <si>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</si>
  <si>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</si>
  <si>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</si>
  <si>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</si>
  <si>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</si>
  <si>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</si>
  <si>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</si>
  <si>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</si>
  <si>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</si>
  <si>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</si>
  <si>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</si>
  <si>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</si>
  <si>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</si>
  <si>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</si>
  <si>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</si>
  <si>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</si>
  <si>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</si>
  <si>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</si>
  <si>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</si>
  <si>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</si>
  <si>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</si>
  <si>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</si>
  <si>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</si>
  <si>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</si>
  <si>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</si>
  <si>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</si>
  <si>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</si>
  <si>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</si>
  <si>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</si>
  <si>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</si>
  <si>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</si>
  <si>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</si>
  <si>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</si>
  <si>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</si>
  <si>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</si>
  <si>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</si>
  <si>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</si>
  <si>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</si>
  <si>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</si>
  <si>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</si>
  <si>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</si>
  <si>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</si>
  <si>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</si>
  <si>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</si>
  <si>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</si>
  <si>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</si>
  <si>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</si>
  <si>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</si>
  <si>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</si>
  <si>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</si>
  <si>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</si>
  <si>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</si>
  <si>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</si>
  <si>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</si>
  <si>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</si>
  <si>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</si>
  <si>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</si>
  <si>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</si>
  <si>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</si>
  <si>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</si>
  <si>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</si>
  <si>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</si>
  <si>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</si>
  <si>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</si>
  <si>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</si>
  <si>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</si>
  <si>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</si>
  <si>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</si>
  <si>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</si>
  <si>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</si>
  <si>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</si>
  <si>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</si>
  <si>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</si>
  <si>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</si>
  <si>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</si>
  <si>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</si>
  <si>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</si>
  <si>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</si>
  <si>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</si>
  <si>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</si>
  <si>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</si>
  <si>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</si>
  <si>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</si>
  <si>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</si>
  <si>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</si>
  <si>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</si>
  <si>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</si>
  <si>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</si>
  <si>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</si>
  <si>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</si>
  <si>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</si>
  <si>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</si>
  <si>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</si>
  <si>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</si>
  <si>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</si>
  <si>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</si>
  <si>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</si>
  <si>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</si>
  <si>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</si>
  <si>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</si>
  <si>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</si>
  <si>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</si>
  <si>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</si>
  <si>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</si>
  <si>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</si>
  <si>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</si>
  <si>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</si>
  <si>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</si>
  <si>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</si>
  <si>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</si>
  <si>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</si>
  <si>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</si>
  <si>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</si>
  <si>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</si>
  <si>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</si>
  <si>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</si>
  <si>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</si>
  <si>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</si>
  <si>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</si>
  <si>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</si>
  <si>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</si>
  <si>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</si>
  <si>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</si>
  <si>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</si>
  <si>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</si>
  <si>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</si>
  <si>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</si>
  <si>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</si>
  <si>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</si>
  <si>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</si>
  <si>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</si>
  <si>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</si>
  <si>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</si>
  <si>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</si>
  <si>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</si>
  <si>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</si>
  <si>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</si>
  <si>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</si>
  <si>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</si>
  <si>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</si>
  <si>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</si>
  <si>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</si>
  <si>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</si>
  <si>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</si>
  <si>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</si>
  <si>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</si>
  <si>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</si>
  <si>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</si>
  <si>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</si>
  <si>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</si>
  <si>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</si>
  <si>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</si>
  <si>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</si>
  <si>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</si>
  <si>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</si>
  <si>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</si>
  <si>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</si>
  <si>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</si>
  <si>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</si>
  <si>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</si>
  <si>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</si>
  <si>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</si>
  <si>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</si>
  <si>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</si>
  <si>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</si>
  <si>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</si>
  <si>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</si>
  <si>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</si>
  <si>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</si>
  <si>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</si>
  <si>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</si>
  <si>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</si>
  <si>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</si>
  <si>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</si>
  <si>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</si>
  <si>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</si>
  <si>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</si>
  <si>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</si>
  <si>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</si>
  <si>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</si>
  <si>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</si>
  <si>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</si>
  <si>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</si>
  <si>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</si>
  <si>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</si>
  <si>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</si>
  <si>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</si>
  <si>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</si>
  <si>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</si>
  <si>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</si>
  <si>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</si>
  <si>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</si>
  <si>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</si>
  <si>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</si>
  <si>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</si>
  <si>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</si>
  <si>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</si>
  <si>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</si>
  <si>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</si>
  <si>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</si>
  <si>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</si>
  <si>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</si>
  <si>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</si>
  <si>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</si>
  <si>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</si>
  <si>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</si>
  <si>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</si>
  <si>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</si>
  <si>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</si>
  <si>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</si>
  <si>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</si>
  <si>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</si>
  <si>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</si>
  <si>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</si>
  <si>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</si>
  <si>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</si>
  <si>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</si>
  <si>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</si>
  <si>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</si>
  <si>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</si>
  <si>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</si>
  <si>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</si>
  <si>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</si>
  <si>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</si>
  <si>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</si>
  <si>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</si>
  <si>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</si>
  <si>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</si>
  <si>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</si>
  <si>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</si>
  <si>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</si>
  <si>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</si>
  <si>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</si>
  <si>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</si>
  <si>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</si>
  <si>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</si>
  <si>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</si>
  <si>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</si>
  <si>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</si>
  <si>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</si>
  <si>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</si>
  <si>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</si>
  <si>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</si>
  <si>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</si>
  <si>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</si>
  <si>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</si>
  <si>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</si>
  <si>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</si>
  <si>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</si>
  <si>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</si>
  <si>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</si>
  <si>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</si>
  <si>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</si>
  <si>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</si>
  <si>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</si>
  <si>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</si>
  <si>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</si>
  <si>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</si>
  <si>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</si>
  <si>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</si>
  <si>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</si>
  <si>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</si>
  <si>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</si>
  <si>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</si>
  <si>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</si>
  <si>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</si>
  <si>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</si>
  <si>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</si>
  <si>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</si>
  <si>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</si>
  <si>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</si>
  <si>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</si>
  <si>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</si>
  <si>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</si>
  <si>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</si>
  <si>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</si>
  <si>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</si>
  <si>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</si>
  <si>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</si>
  <si>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</si>
  <si>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</si>
  <si>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</si>
  <si>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</si>
  <si>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</si>
  <si>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</si>
  <si>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</si>
  <si>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</si>
  <si>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</si>
  <si>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</si>
  <si>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</si>
  <si>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</si>
  <si>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</si>
  <si>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</si>
  <si>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</si>
  <si>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</si>
  <si>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</si>
  <si>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</si>
  <si>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</si>
  <si>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</si>
  <si>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</si>
  <si>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</si>
  <si>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</si>
  <si>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</si>
  <si>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</si>
  <si>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</si>
  <si>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</si>
  <si>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</si>
  <si>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</si>
  <si>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</si>
  <si>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</si>
  <si>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</si>
  <si>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</si>
  <si>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</si>
  <si>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</si>
  <si>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</si>
  <si>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</si>
  <si>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</si>
  <si>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</si>
  <si>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</si>
  <si>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</si>
  <si>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</si>
  <si>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</si>
  <si>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</si>
  <si>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</si>
  <si>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</si>
  <si>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</si>
  <si>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</si>
  <si>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</si>
  <si>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</si>
  <si>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</si>
  <si>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</si>
  <si>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</si>
  <si>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</si>
  <si>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</si>
  <si>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</si>
  <si>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</si>
  <si>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</si>
  <si>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</si>
  <si>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</si>
  <si>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</si>
  <si>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</si>
  <si>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</si>
  <si>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</si>
  <si>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</si>
  <si>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</si>
  <si>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</si>
  <si>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</si>
  <si>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</si>
  <si>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</si>
  <si>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</si>
  <si>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</si>
  <si>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</si>
  <si>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</si>
  <si>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</si>
  <si>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</si>
  <si>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</si>
  <si>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</si>
  <si>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</si>
  <si>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</si>
  <si>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</si>
  <si>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</si>
  <si>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</si>
  <si>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</si>
  <si>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</si>
  <si>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</si>
  <si>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</si>
  <si>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</si>
  <si>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</si>
  <si>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</si>
  <si>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</si>
  <si>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</si>
  <si>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</si>
  <si>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</si>
  <si>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</si>
  <si>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</si>
  <si>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</si>
  <si>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</si>
  <si>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</si>
  <si>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</si>
  <si>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</si>
  <si>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</si>
  <si>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</si>
  <si>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</si>
  <si>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</si>
  <si>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</si>
  <si>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</si>
  <si>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</si>
  <si>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</si>
  <si>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</si>
  <si>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</si>
  <si>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</si>
  <si>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</si>
  <si>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</si>
  <si>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</si>
  <si>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</si>
  <si>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</si>
  <si>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</si>
  <si>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</si>
  <si>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</si>
  <si>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</si>
  <si>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</si>
  <si>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</si>
  <si>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</si>
  <si>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</si>
  <si>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</si>
  <si>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</si>
  <si>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</si>
  <si>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</si>
  <si>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</si>
  <si>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</si>
  <si>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</si>
  <si>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</si>
  <si>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</si>
  <si>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</si>
  <si>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</si>
  <si>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</si>
  <si>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</si>
  <si>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</si>
  <si>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</si>
  <si>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</si>
  <si>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</si>
  <si>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</si>
  <si>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</si>
  <si>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</si>
  <si>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</si>
  <si>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</si>
  <si>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</si>
  <si>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</si>
  <si>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</si>
  <si>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</si>
  <si>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</si>
  <si>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</si>
  <si>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</si>
  <si>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</si>
  <si>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</si>
  <si>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</si>
  <si>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</si>
  <si>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</si>
  <si>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</si>
  <si>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</si>
  <si>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</si>
  <si>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</si>
  <si>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</si>
  <si>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</si>
  <si>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</si>
  <si>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</si>
  <si>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</si>
  <si>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</si>
  <si>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</si>
  <si>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</si>
  <si>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</si>
  <si>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</si>
  <si>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</si>
  <si>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</si>
  <si>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</si>
  <si>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</si>
  <si>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</si>
  <si>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</si>
  <si>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</si>
  <si>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</si>
  <si>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</si>
  <si>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</si>
  <si>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</si>
  <si>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</si>
  <si>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</si>
  <si>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</si>
  <si>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</si>
  <si>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</si>
  <si>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</si>
  <si>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</si>
  <si>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</si>
  <si>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</si>
  <si>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</si>
  <si>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</si>
  <si>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</si>
  <si>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</si>
  <si>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</si>
  <si>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</si>
  <si>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</si>
  <si>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</si>
  <si>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</si>
  <si>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</si>
  <si>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</si>
  <si>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</si>
  <si>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</si>
  <si>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</si>
  <si>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</si>
  <si>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</si>
  <si>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</si>
  <si>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</si>
  <si>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</si>
  <si>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</si>
  <si>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</si>
  <si>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</si>
  <si>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</si>
  <si>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</si>
  <si>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</si>
  <si>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</si>
  <si>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</si>
  <si>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</si>
  <si>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</si>
  <si>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</si>
  <si>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</si>
  <si>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</si>
  <si>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</si>
  <si>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</si>
  <si>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</si>
  <si>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</si>
  <si>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</si>
  <si>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</si>
  <si>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</si>
  <si>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</si>
  <si>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</si>
  <si>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</si>
  <si>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</si>
  <si>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</si>
  <si>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</si>
  <si>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</si>
  <si>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</si>
  <si>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</si>
  <si>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</si>
  <si>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</si>
  <si>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</si>
  <si>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</si>
  <si>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</si>
  <si>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</si>
  <si>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</si>
  <si>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</si>
  <si>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</si>
  <si>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</si>
  <si>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</si>
  <si>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</si>
  <si>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</si>
  <si>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</si>
  <si>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</si>
  <si>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</si>
  <si>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</si>
  <si>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</si>
  <si>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</si>
  <si>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</si>
  <si>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</si>
  <si>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</si>
  <si>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</si>
  <si>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</si>
  <si>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</si>
  <si>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</si>
  <si>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</si>
  <si>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</si>
  <si>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</si>
  <si>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</si>
  <si>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</si>
  <si>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</si>
  <si>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</si>
  <si>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</si>
  <si>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</si>
  <si>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</si>
  <si>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</si>
  <si>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</si>
  <si>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</si>
  <si>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</si>
  <si>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</si>
  <si>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</si>
  <si>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</si>
  <si>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</si>
  <si>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</si>
  <si>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</si>
  <si>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</si>
  <si>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</si>
  <si>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</si>
  <si>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</si>
  <si>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</si>
  <si>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</si>
  <si>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</si>
  <si>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</si>
  <si>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</si>
  <si>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</si>
  <si>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</si>
  <si>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</si>
  <si>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</si>
  <si>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</si>
  <si>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</si>
  <si>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</si>
  <si>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</si>
  <si>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</si>
  <si>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</si>
  <si>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</si>
  <si>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</si>
  <si>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</si>
  <si>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</si>
  <si>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</si>
  <si>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</si>
  <si>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</si>
  <si>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</si>
  <si>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</si>
  <si>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</si>
  <si>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</si>
  <si>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</si>
  <si>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</si>
  <si>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</si>
  <si>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</si>
  <si>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</si>
  <si>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</si>
  <si>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</si>
  <si>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</si>
  <si>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</si>
  <si>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</si>
  <si>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</si>
  <si>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</si>
  <si>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</si>
  <si>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</si>
  <si>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</si>
  <si>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</si>
  <si>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</si>
  <si>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</si>
  <si>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</si>
  <si>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</si>
  <si>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</si>
  <si>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</si>
  <si>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</si>
  <si>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</si>
  <si>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</si>
  <si>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</si>
  <si>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</si>
  <si>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</si>
  <si>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</si>
  <si>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</si>
  <si>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</si>
  <si>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</si>
  <si>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</si>
  <si>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</si>
  <si>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</si>
  <si>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</si>
  <si>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</si>
  <si>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</si>
  <si>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</si>
  <si>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</si>
  <si>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</si>
  <si>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</si>
  <si>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</si>
  <si>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</si>
  <si>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</si>
  <si>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</si>
  <si>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</si>
  <si>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</si>
  <si>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</si>
  <si>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</si>
  <si>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</si>
  <si>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</si>
  <si>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</si>
  <si>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</si>
  <si>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</si>
  <si>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</si>
  <si>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</si>
  <si>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</si>
  <si>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</si>
  <si>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</si>
  <si>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</si>
  <si>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</si>
  <si>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</si>
  <si>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</si>
  <si>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</si>
  <si>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</si>
  <si>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</si>
  <si>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</si>
  <si>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</si>
  <si>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</si>
  <si>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</si>
  <si>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</si>
  <si>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</si>
  <si>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</si>
  <si>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</si>
  <si>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</si>
  <si>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</si>
  <si>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</si>
  <si>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</si>
  <si>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</si>
  <si>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</si>
  <si>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</si>
  <si>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</si>
  <si>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</si>
  <si>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</si>
  <si>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</si>
  <si>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</si>
  <si>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</si>
  <si>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</si>
  <si>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</si>
  <si>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</si>
  <si>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</si>
  <si>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</si>
  <si>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</si>
  <si>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</si>
  <si>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</si>
  <si>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</si>
  <si>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</si>
  <si>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</si>
  <si>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</si>
  <si>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</si>
  <si>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</si>
  <si>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</si>
  <si>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</si>
  <si>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</si>
  <si>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</si>
  <si>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</si>
  <si>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</si>
  <si>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</si>
  <si>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</si>
  <si>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</si>
  <si>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</si>
  <si>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</si>
  <si>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</si>
  <si>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</si>
  <si>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</si>
  <si>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</si>
  <si>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</si>
  <si>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</si>
  <si>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</si>
  <si>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</si>
  <si>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</si>
  <si>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</si>
  <si>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</si>
  <si>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</si>
  <si>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</si>
  <si>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</si>
  <si>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</si>
  <si>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</si>
  <si>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</si>
  <si>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</si>
  <si>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</si>
  <si>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</si>
  <si>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</si>
  <si>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</si>
  <si>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</si>
  <si>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</si>
  <si>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</si>
  <si>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</si>
  <si>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</si>
  <si>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</si>
  <si>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</si>
  <si>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</si>
  <si>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</si>
  <si>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</si>
  <si>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</si>
  <si>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</si>
  <si>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</si>
  <si>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</si>
  <si>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</si>
  <si>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</si>
  <si>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</si>
  <si>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</si>
  <si>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</si>
  <si>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</si>
  <si>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</si>
  <si>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</si>
  <si>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</si>
  <si>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</si>
  <si>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</si>
  <si>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</si>
  <si>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</si>
  <si>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</si>
  <si>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</si>
  <si>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</si>
  <si>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</si>
  <si>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</si>
  <si>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</si>
  <si>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</si>
  <si>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</si>
  <si>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</si>
  <si>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</si>
  <si>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</si>
  <si>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</si>
  <si>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</si>
  <si>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</si>
  <si>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</si>
  <si>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</si>
  <si>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</si>
  <si>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</si>
  <si>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</si>
  <si>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</si>
  <si>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</si>
  <si>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</si>
  <si>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</si>
  <si>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</si>
  <si>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</si>
  <si>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</si>
  <si>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</si>
  <si>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</si>
  <si>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</si>
  <si>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</si>
  <si>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</si>
  <si>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</si>
  <si>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</si>
  <si>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</si>
  <si>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</si>
  <si>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</si>
  <si>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</si>
  <si>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</si>
  <si>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</si>
  <si>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</si>
  <si>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</si>
  <si>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</si>
  <si>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</si>
  <si>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</si>
  <si>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</si>
  <si>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</si>
  <si>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</si>
  <si>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</si>
  <si>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</si>
  <si>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</si>
  <si>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</si>
  <si>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</si>
  <si>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</si>
  <si>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</si>
  <si>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</si>
  <si>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</si>
  <si>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</si>
  <si>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</si>
  <si>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</si>
  <si>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</si>
  <si>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</si>
  <si>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</si>
  <si>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</si>
  <si>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</si>
  <si>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</si>
  <si>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</si>
  <si>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</si>
  <si>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</si>
  <si>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</si>
  <si>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</si>
  <si>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</si>
  <si>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</si>
  <si>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</si>
  <si>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</si>
  <si>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</si>
  <si>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</si>
  <si>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</si>
  <si>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</si>
  <si>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</si>
  <si>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</si>
  <si>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</si>
  <si>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</si>
  <si>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</si>
  <si>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</si>
  <si>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</si>
  <si>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</si>
  <si>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</si>
  <si>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</si>
  <si>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</si>
  <si>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</si>
  <si>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</si>
  <si>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</si>
  <si>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</si>
  <si>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</si>
  <si>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</si>
  <si>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</si>
  <si>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</si>
  <si>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</si>
  <si>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</si>
  <si>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</si>
  <si>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</si>
  <si>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</si>
  <si>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</si>
  <si>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</si>
  <si>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</si>
  <si>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</si>
  <si>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</si>
  <si>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</si>
  <si>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</si>
  <si>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</si>
  <si>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</si>
  <si>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</si>
  <si>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</si>
  <si>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</si>
  <si>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</si>
  <si>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</si>
  <si>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</si>
  <si>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</si>
  <si>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</si>
  <si>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</si>
  <si>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</si>
  <si>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</si>
  <si>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</si>
  <si>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</si>
  <si>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</si>
  <si>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</si>
  <si>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</si>
  <si>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</si>
  <si>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</si>
  <si>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</si>
  <si>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</si>
  <si>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</si>
  <si>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</si>
  <si>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</si>
  <si>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</si>
  <si>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</si>
  <si>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</si>
  <si>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</si>
  <si>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</si>
  <si>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</si>
  <si>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</si>
  <si>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</si>
  <si>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</si>
  <si>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</si>
  <si>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</si>
  <si>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</si>
  <si>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</si>
  <si>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</si>
  <si>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</si>
  <si>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</si>
  <si>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</si>
  <si>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</si>
  <si>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</si>
  <si>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</si>
  <si>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</si>
  <si>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</si>
  <si>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</si>
  <si>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</si>
  <si>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</si>
  <si>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</si>
  <si>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</si>
  <si>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</si>
  <si>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</si>
  <si>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</si>
  <si>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</si>
  <si>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</si>
  <si>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</si>
  <si>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</si>
  <si>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</si>
  <si>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</si>
  <si>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</si>
  <si>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</si>
  <si>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</si>
  <si>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</si>
  <si>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</si>
  <si>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</si>
  <si>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</si>
  <si>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</si>
  <si>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</si>
  <si>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</si>
  <si>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</si>
  <si>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</si>
  <si>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</si>
  <si>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</si>
  <si>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</si>
  <si>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</si>
  <si>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</si>
  <si>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</si>
  <si>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</si>
  <si>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</si>
  <si>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</si>
  <si>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</si>
  <si>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</si>
  <si>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</si>
  <si>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</si>
  <si>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</si>
  <si>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</si>
  <si>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</si>
  <si>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</si>
  <si>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</si>
  <si>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</si>
  <si>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</si>
  <si>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</si>
  <si>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</si>
  <si>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</si>
  <si>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</si>
  <si>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</si>
  <si>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</si>
  <si>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</si>
  <si>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</si>
  <si>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</si>
  <si>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</si>
  <si>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</si>
  <si>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</si>
  <si>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</si>
  <si>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</si>
  <si>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</si>
  <si>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</si>
  <si>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</si>
  <si>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</si>
  <si>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</si>
  <si>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</si>
  <si>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</si>
  <si>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</si>
  <si>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</si>
  <si>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</si>
  <si>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</si>
  <si>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</si>
  <si>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</si>
  <si>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</si>
  <si>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</si>
  <si>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</si>
  <si>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</si>
  <si>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</si>
  <si>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</si>
  <si>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</si>
  <si>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</si>
  <si>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</si>
  <si>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</si>
  <si>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</si>
  <si>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</si>
  <si>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</si>
  <si>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</si>
  <si>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</si>
  <si>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</si>
  <si>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</si>
  <si>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</si>
  <si>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</si>
  <si>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</si>
  <si>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</si>
  <si>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</si>
  <si>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</si>
  <si>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</si>
  <si>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</si>
  <si>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</si>
  <si>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</si>
  <si>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</si>
  <si>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</si>
  <si>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</si>
  <si>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</si>
  <si>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</si>
  <si>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</si>
  <si>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</si>
  <si>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</si>
  <si>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</si>
  <si>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</si>
  <si>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</si>
  <si>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</si>
  <si>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</si>
  <si>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</si>
  <si>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</si>
  <si>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</si>
  <si>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</si>
  <si>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</si>
  <si>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</si>
  <si>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</si>
  <si>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</si>
  <si>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</si>
  <si>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</si>
  <si>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</si>
  <si>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</si>
  <si>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</si>
  <si>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</si>
  <si>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</si>
  <si>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</si>
  <si>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</si>
  <si>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</si>
  <si>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</si>
  <si>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</si>
  <si>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</si>
  <si>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</si>
  <si>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</si>
  <si>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</si>
  <si>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</si>
  <si>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</si>
  <si>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</si>
  <si>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</si>
  <si>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</si>
  <si>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</si>
  <si>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</si>
  <si>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</si>
  <si>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</si>
  <si>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</si>
  <si>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</si>
  <si>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</si>
  <si>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</si>
  <si>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</si>
  <si>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</si>
  <si>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</si>
  <si>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</si>
  <si>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</si>
  <si>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</si>
  <si>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</si>
  <si>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</si>
  <si>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</si>
  <si>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</si>
  <si>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</si>
  <si>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</si>
  <si>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</si>
  <si>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</si>
  <si>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</si>
  <si>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</si>
  <si>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</si>
  <si>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</si>
  <si>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</si>
  <si>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</si>
  <si>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</si>
  <si>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</si>
  <si>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</si>
  <si>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</si>
  <si>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</si>
  <si>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</si>
  <si>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</si>
  <si>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</si>
  <si>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</si>
  <si>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</si>
  <si>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</si>
  <si>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</si>
  <si>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</si>
  <si>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</si>
  <si>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</si>
  <si>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</si>
  <si>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</si>
  <si>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</si>
  <si>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</si>
  <si>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</si>
  <si>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</si>
  <si>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</si>
  <si>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</si>
  <si>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</si>
  <si>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</si>
  <si>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</si>
  <si>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</si>
  <si>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</si>
  <si>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</si>
  <si>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</si>
  <si>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</si>
  <si>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</si>
  <si>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</si>
  <si>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</si>
  <si>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</si>
  <si>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</si>
  <si>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</si>
  <si>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</si>
  <si>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</si>
  <si>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</si>
  <si>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</si>
  <si>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</si>
  <si>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</si>
  <si>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</si>
  <si>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</si>
  <si>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</si>
  <si>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</si>
  <si>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</si>
  <si>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</si>
  <si>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</si>
  <si>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</si>
  <si>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</si>
  <si>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</si>
  <si>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</si>
  <si>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</si>
  <si>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</si>
  <si>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</si>
  <si>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</si>
  <si>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</si>
  <si>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</si>
  <si>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</si>
  <si>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</si>
  <si>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</si>
  <si>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</si>
  <si>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</si>
  <si>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</si>
  <si>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</si>
  <si>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</si>
  <si>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</si>
  <si>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</si>
  <si>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</si>
  <si>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</si>
  <si>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</si>
  <si>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</si>
  <si>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</si>
  <si>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</si>
  <si>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</si>
  <si>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</si>
  <si>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</si>
  <si>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</si>
  <si>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</si>
  <si>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</si>
  <si>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</si>
  <si>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</si>
  <si>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</si>
  <si>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</si>
  <si>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</si>
  <si>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</si>
  <si>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</si>
  <si>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</si>
  <si>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</si>
  <si>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</si>
  <si>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</si>
  <si>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</si>
  <si>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</si>
  <si>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</si>
  <si>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</si>
  <si>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</si>
  <si>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</si>
  <si>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</si>
  <si>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</si>
  <si>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</si>
  <si>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</si>
  <si>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</si>
  <si>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</si>
  <si>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</si>
  <si>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</si>
  <si>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</si>
  <si>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</si>
  <si>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</si>
  <si>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</si>
  <si>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</si>
  <si>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</si>
  <si>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</si>
  <si>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</si>
  <si>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</si>
  <si>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</si>
  <si>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</si>
  <si>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</si>
  <si>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</si>
  <si>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</si>
  <si>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</si>
  <si>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</si>
  <si>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</si>
  <si>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</si>
  <si>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</si>
  <si>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</si>
  <si>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</si>
  <si>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</si>
  <si>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</si>
  <si>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</si>
  <si>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</si>
  <si>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</si>
  <si>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</si>
  <si>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</si>
  <si>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</si>
  <si>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</si>
  <si>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</si>
  <si>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</si>
  <si>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</si>
  <si>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</si>
  <si>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</si>
  <si>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</si>
  <si>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</si>
  <si>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</si>
  <si>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</si>
  <si>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</si>
  <si>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</si>
  <si>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</si>
  <si>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</si>
  <si>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</si>
  <si>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</si>
  <si>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</si>
  <si>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</si>
  <si>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</si>
  <si>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</si>
  <si>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</si>
  <si>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</si>
  <si>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</si>
  <si>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</si>
  <si>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</si>
  <si>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</si>
  <si>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</si>
  <si>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</si>
  <si>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</si>
  <si>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</si>
  <si>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</si>
  <si>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</si>
  <si>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</si>
  <si>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</si>
  <si>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</si>
  <si>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</si>
  <si>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</si>
  <si>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</si>
  <si>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</si>
  <si>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</si>
  <si>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</si>
  <si>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</si>
  <si>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</si>
  <si>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</si>
  <si>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</si>
  <si>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</si>
  <si>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</si>
  <si>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</si>
  <si>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</si>
  <si>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</si>
  <si>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</si>
  <si>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</si>
  <si>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</si>
  <si>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</si>
  <si>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</si>
  <si>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</si>
  <si>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</si>
  <si>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</si>
  <si>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</si>
  <si>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</si>
  <si>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</si>
  <si>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</si>
  <si>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</si>
  <si>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</si>
  <si>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</si>
  <si>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</si>
  <si>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</si>
  <si>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</si>
  <si>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</si>
  <si>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</si>
  <si>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</si>
  <si>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</si>
  <si>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</si>
  <si>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</si>
  <si>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</si>
  <si>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</si>
  <si>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</si>
  <si>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</si>
  <si>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</si>
  <si>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</si>
  <si>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</si>
  <si>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</si>
  <si>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</si>
  <si>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</si>
  <si>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</si>
  <si>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</si>
  <si>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</si>
  <si>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</si>
  <si>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</si>
  <si>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</si>
  <si>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</si>
  <si>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</si>
  <si>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</si>
  <si>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</si>
  <si>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</si>
  <si>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</si>
  <si>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</si>
  <si>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</si>
  <si>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</si>
  <si>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</si>
  <si>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</si>
  <si>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</si>
  <si>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</si>
  <si>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</si>
  <si>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</si>
  <si>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</si>
  <si>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</si>
  <si>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</si>
  <si>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</si>
  <si>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</si>
  <si>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</si>
  <si>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</si>
  <si>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</si>
  <si>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</si>
  <si>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</si>
  <si>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</si>
  <si>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</si>
  <si>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</si>
  <si>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</si>
  <si>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</si>
  <si>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</si>
  <si>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</si>
  <si>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</si>
  <si>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</si>
  <si>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</si>
  <si>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</si>
  <si>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</si>
  <si>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</si>
  <si>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</si>
  <si>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</si>
  <si>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</si>
  <si>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</si>
  <si>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</si>
  <si>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</si>
  <si>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</si>
  <si>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</si>
  <si>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</si>
  <si>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</si>
  <si>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</si>
  <si>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</si>
  <si>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</si>
  <si>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</si>
  <si>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</si>
  <si>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</si>
  <si>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</si>
  <si>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</si>
  <si>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</si>
  <si>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</si>
  <si>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</si>
  <si>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</si>
  <si>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</si>
  <si>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</si>
  <si>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</si>
  <si>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</si>
  <si>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</si>
  <si>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</si>
  <si>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</si>
  <si>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</si>
  <si>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</si>
  <si>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</si>
  <si>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</si>
  <si>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</si>
  <si>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</si>
  <si>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</si>
  <si>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</si>
  <si>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</si>
  <si>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</si>
  <si>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</si>
  <si>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</si>
  <si>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</si>
  <si>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</si>
  <si>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</si>
  <si>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</si>
  <si>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</si>
  <si>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</si>
  <si>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</si>
  <si>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</si>
  <si>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</si>
  <si>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</si>
  <si>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</si>
  <si>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</si>
  <si>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</si>
  <si>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</si>
  <si>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</si>
  <si>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</si>
  <si>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</si>
  <si>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</si>
  <si>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</si>
  <si>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</si>
  <si>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</si>
  <si>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</si>
  <si>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</si>
  <si>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</si>
  <si>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</si>
  <si>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</si>
  <si>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</si>
  <si>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</si>
  <si>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</si>
  <si>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</si>
  <si>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</si>
  <si>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</si>
  <si>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</si>
  <si>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</si>
  <si>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</si>
  <si>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</si>
  <si>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</si>
  <si>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</si>
  <si>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</si>
  <si>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</si>
  <si>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</si>
  <si>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</si>
  <si>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</si>
  <si>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</si>
  <si>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</si>
  <si>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</si>
  <si>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</si>
  <si>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</si>
  <si>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</si>
  <si>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</si>
  <si>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</si>
  <si>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</si>
  <si>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</si>
  <si>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</si>
  <si>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</si>
  <si>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</si>
  <si>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</si>
  <si>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</si>
  <si>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</si>
  <si>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</si>
  <si>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</si>
  <si>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</si>
  <si>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</si>
  <si>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</si>
  <si>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</si>
  <si>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</si>
  <si>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</si>
  <si>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</si>
  <si>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</si>
  <si>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</si>
  <si>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</si>
  <si>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</si>
  <si>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</si>
  <si>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</si>
  <si>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</si>
  <si>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</si>
  <si>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</si>
  <si>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</si>
  <si>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</si>
  <si>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</si>
  <si>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</si>
  <si>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</si>
  <si>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</si>
  <si>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</si>
  <si>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</si>
  <si>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</si>
  <si>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</si>
  <si>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</si>
  <si>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</si>
  <si>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</si>
  <si>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</si>
  <si>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</si>
  <si>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</si>
  <si>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</si>
  <si>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</si>
  <si>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</si>
  <si>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</si>
  <si>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</si>
  <si>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</si>
  <si>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</si>
  <si>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</si>
  <si>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</si>
  <si>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</si>
  <si>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</si>
  <si>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</si>
  <si>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</si>
  <si>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</si>
  <si>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</si>
  <si>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</si>
  <si>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</si>
  <si>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</si>
  <si>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</si>
  <si>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</si>
  <si>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</si>
  <si>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</si>
  <si>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</si>
  <si>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</si>
  <si>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</si>
  <si>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</si>
  <si>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</si>
  <si>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</si>
  <si>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</si>
  <si>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</si>
  <si>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</si>
  <si>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</si>
  <si>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</si>
  <si>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</si>
  <si>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</si>
  <si>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</si>
  <si>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</si>
  <si>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</si>
  <si>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</si>
  <si>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</si>
  <si>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</si>
  <si>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</si>
  <si>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</si>
  <si>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</si>
  <si>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</si>
  <si>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</si>
  <si>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</si>
  <si>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</si>
  <si>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</si>
  <si>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</si>
  <si>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</si>
  <si>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</si>
  <si>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</si>
  <si>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</si>
  <si>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</si>
  <si>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</si>
  <si>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</si>
  <si>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</si>
  <si>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</si>
  <si>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</si>
  <si>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</si>
  <si>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</si>
  <si>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</si>
  <si>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</si>
  <si>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</si>
  <si>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</si>
  <si>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</si>
  <si>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</si>
  <si>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</si>
  <si>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</si>
  <si>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</si>
  <si>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</si>
  <si>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</si>
  <si>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</si>
  <si>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</si>
  <si>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</si>
  <si>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</si>
  <si>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</si>
  <si>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</si>
  <si>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</si>
  <si>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</si>
  <si>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</si>
  <si>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</si>
  <si>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</si>
  <si>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</si>
  <si>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</si>
  <si>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</si>
  <si>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</si>
  <si>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</si>
  <si>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</si>
  <si>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</si>
  <si>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</si>
  <si>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</si>
  <si>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</si>
  <si>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</si>
  <si>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</si>
  <si>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</si>
  <si>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</si>
  <si>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</si>
  <si>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</si>
  <si>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</si>
  <si>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</si>
  <si>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</si>
  <si>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</si>
  <si>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</si>
  <si>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</si>
  <si>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</si>
  <si>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</si>
  <si>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</si>
  <si>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</si>
  <si>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</si>
  <si>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</si>
  <si>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</si>
  <si>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</si>
  <si>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</si>
  <si>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</si>
  <si>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</si>
  <si>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</si>
  <si>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</si>
  <si>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</si>
  <si>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</si>
  <si>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</si>
  <si>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</si>
  <si>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</si>
  <si>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</si>
  <si>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</si>
  <si>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</si>
  <si>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</si>
  <si>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</si>
  <si>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</si>
  <si>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</si>
  <si>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</si>
  <si>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</si>
  <si>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</si>
  <si>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</si>
  <si>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</si>
  <si>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</si>
  <si>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</si>
  <si>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</si>
  <si>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</si>
  <si>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</si>
  <si>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</si>
  <si>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</si>
  <si>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</si>
  <si>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</si>
  <si>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</si>
  <si>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</si>
  <si>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</si>
  <si>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</si>
  <si>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</si>
  <si>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</si>
  <si>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</si>
  <si>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</si>
  <si>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</si>
  <si>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</si>
  <si>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</si>
  <si>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</si>
  <si>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</si>
  <si>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</si>
  <si>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</si>
  <si>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</si>
  <si>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</si>
  <si>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</si>
  <si>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</si>
  <si>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</si>
  <si>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</si>
  <si>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</si>
  <si>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</si>
  <si>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</si>
  <si>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</si>
  <si>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</si>
  <si>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</si>
  <si>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</si>
  <si>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</si>
  <si>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</si>
  <si>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</si>
  <si>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</si>
  <si>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</si>
  <si>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</si>
  <si>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</si>
  <si>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</si>
  <si>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</si>
  <si>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</si>
  <si>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</si>
  <si>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</si>
  <si>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</si>
  <si>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</si>
  <si>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</si>
  <si>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</si>
  <si>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</si>
  <si>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</si>
  <si>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</si>
  <si>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</si>
  <si>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</si>
  <si>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</si>
  <si>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</si>
  <si>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</si>
  <si>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</si>
  <si>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</si>
  <si>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</si>
  <si>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</si>
  <si>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</si>
  <si>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</si>
  <si>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</si>
  <si>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</si>
  <si>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</si>
  <si>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</si>
  <si>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</si>
  <si>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</si>
  <si>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</si>
  <si>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</si>
  <si>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</si>
  <si>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</si>
  <si>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</si>
  <si>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</si>
  <si>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</si>
  <si>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</si>
  <si>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</si>
  <si>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</si>
  <si>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</si>
  <si>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</si>
  <si>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</si>
  <si>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</si>
  <si>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</si>
  <si>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</si>
  <si>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</si>
  <si>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</si>
  <si>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</si>
  <si>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</si>
  <si>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</si>
  <si>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</si>
  <si>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</si>
  <si>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</si>
  <si>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</si>
  <si>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</si>
  <si>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</si>
  <si>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</si>
  <si>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</si>
  <si>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</si>
  <si>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</si>
  <si>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</si>
  <si>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</si>
  <si>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</si>
  <si>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</si>
  <si>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</si>
  <si>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</si>
  <si>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</si>
  <si>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</si>
  <si>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</si>
  <si>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</si>
  <si>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</si>
  <si>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</si>
  <si>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</si>
  <si>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</si>
  <si>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</si>
  <si>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</si>
  <si>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</si>
  <si>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</si>
  <si>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</si>
  <si>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</si>
  <si>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</si>
  <si>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</si>
  <si>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</si>
  <si>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</si>
  <si>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</si>
  <si>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</si>
  <si>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</si>
  <si>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</si>
  <si>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</si>
  <si>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</si>
  <si>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</si>
  <si>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</si>
  <si>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</si>
  <si>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</si>
  <si>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</si>
  <si>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</si>
  <si>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</si>
  <si>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</si>
  <si>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</si>
  <si>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</si>
  <si>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</si>
  <si>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</si>
  <si>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</si>
  <si>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</si>
  <si>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</si>
  <si>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</si>
  <si>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</si>
  <si>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</si>
  <si>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</si>
  <si>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</si>
  <si>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</si>
  <si>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</si>
  <si>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</si>
  <si>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</si>
  <si>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</si>
  <si>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</si>
  <si>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</si>
  <si>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</si>
  <si>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</si>
  <si>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</si>
  <si>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</si>
  <si>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</si>
  <si>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</si>
  <si>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</si>
  <si>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</si>
  <si>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</si>
  <si>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</si>
  <si>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</si>
  <si>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</si>
  <si>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</si>
  <si>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</si>
  <si>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</si>
  <si>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</si>
  <si>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</si>
  <si>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</si>
  <si>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</si>
  <si>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</si>
  <si>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</si>
  <si>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</si>
  <si>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</si>
  <si>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</si>
  <si>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</si>
  <si>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</si>
  <si>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</si>
  <si>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</si>
  <si>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</si>
  <si>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</si>
  <si>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</si>
  <si>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</si>
  <si>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</si>
  <si>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</si>
  <si>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</si>
  <si>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</si>
  <si>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</si>
  <si>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</si>
  <si>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</si>
  <si>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</si>
  <si>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</si>
  <si>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</si>
  <si>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</si>
  <si>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</si>
  <si>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</si>
  <si>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</si>
  <si>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</si>
  <si>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</si>
  <si>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</si>
  <si>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</si>
  <si>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</si>
  <si>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</si>
  <si>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</si>
  <si>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</si>
  <si>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</si>
  <si>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</si>
  <si>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</si>
  <si>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</si>
  <si>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</si>
  <si>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</si>
  <si>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</si>
  <si>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</si>
  <si>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</si>
  <si>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</si>
  <si>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</si>
  <si>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</si>
  <si>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</si>
  <si>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</si>
  <si>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</si>
  <si>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</si>
  <si>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</si>
  <si>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</si>
  <si>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</si>
  <si>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</si>
  <si>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</si>
  <si>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</si>
  <si>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</si>
  <si>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</si>
  <si>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</si>
  <si>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</si>
  <si>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</si>
  <si>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</si>
  <si>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</si>
  <si>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</si>
  <si>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</si>
  <si>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</si>
  <si>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</si>
  <si>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</si>
  <si>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</si>
  <si>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</si>
  <si>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</si>
  <si>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</si>
  <si>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</si>
  <si>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</si>
  <si>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</si>
  <si>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</si>
  <si>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</si>
  <si>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</si>
  <si>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</si>
  <si>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</si>
  <si>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</si>
  <si>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</si>
  <si>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</si>
  <si>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</si>
  <si>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</si>
  <si>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</si>
  <si>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</si>
  <si>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</si>
  <si>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</si>
  <si>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</si>
  <si>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</si>
  <si>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</si>
  <si>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</si>
  <si>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</si>
  <si>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</si>
  <si>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</si>
  <si>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</si>
  <si>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</si>
  <si>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</si>
  <si>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</si>
  <si>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</si>
  <si>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</si>
  <si>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</si>
  <si>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</si>
  <si>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</si>
  <si>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</si>
  <si>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</si>
  <si>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</si>
  <si>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</si>
  <si>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</si>
  <si>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</si>
  <si>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</si>
  <si>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</si>
  <si>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</si>
  <si>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</si>
  <si>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</si>
  <si>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</si>
  <si>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</si>
  <si>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</si>
  <si>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</si>
  <si>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</si>
  <si>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</si>
  <si>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</si>
  <si>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</si>
  <si>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</si>
  <si>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</si>
  <si>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</si>
  <si>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</si>
  <si>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</si>
  <si>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</si>
  <si>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</si>
  <si>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</si>
  <si>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</si>
  <si>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</si>
  <si>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</si>
  <si>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</si>
  <si>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</si>
  <si>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</si>
  <si>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</si>
  <si>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</si>
  <si>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</si>
  <si>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</si>
  <si>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</si>
  <si>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</si>
  <si>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</si>
  <si>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</si>
  <si>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</si>
  <si>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</si>
  <si>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</si>
  <si>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</si>
  <si>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</si>
  <si>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</si>
  <si>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</si>
  <si>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</si>
  <si>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</si>
  <si>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</si>
  <si>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</si>
  <si>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</si>
  <si>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</si>
  <si>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</si>
  <si>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</si>
  <si>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</si>
  <si>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</si>
  <si>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</si>
  <si>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</si>
  <si>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</si>
  <si>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</si>
  <si>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</si>
  <si>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</si>
  <si>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</si>
  <si>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</si>
  <si>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</si>
  <si>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</si>
  <si>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</si>
  <si>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</si>
  <si>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</si>
  <si>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</si>
  <si>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</si>
  <si>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</si>
  <si>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</si>
  <si>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</si>
  <si>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</si>
  <si>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</si>
  <si>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</si>
  <si>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</si>
  <si>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</si>
  <si>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</si>
  <si>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</si>
  <si>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</si>
  <si>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</si>
  <si>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</si>
  <si>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</si>
  <si>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</si>
  <si>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</si>
  <si>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</si>
  <si>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</si>
  <si>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</si>
  <si>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</si>
  <si>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</si>
  <si>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</si>
  <si>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</si>
  <si>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</si>
  <si>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</si>
  <si>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</si>
  <si>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</si>
  <si>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</si>
  <si>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</si>
  <si>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</si>
  <si>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</si>
  <si>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</si>
  <si>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</si>
  <si>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</si>
  <si>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</si>
  <si>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</si>
  <si>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</si>
  <si>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</si>
  <si>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</si>
  <si>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</si>
  <si>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</si>
  <si>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</si>
  <si>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</si>
  <si>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</si>
  <si>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</si>
  <si>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</si>
  <si>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</si>
  <si>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</si>
  <si>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</si>
  <si>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</si>
  <si>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</si>
  <si>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</si>
  <si>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</si>
  <si>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</si>
  <si>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</si>
  <si>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</si>
  <si>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</si>
  <si>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</si>
  <si>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</si>
  <si>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</si>
  <si>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</si>
  <si>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</si>
  <si>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</si>
  <si>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</si>
  <si>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</si>
  <si>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</si>
  <si>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</si>
  <si>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</si>
  <si>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</si>
  <si>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</si>
  <si>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</si>
  <si>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</si>
  <si>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</si>
  <si>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</si>
  <si>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</si>
  <si>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</si>
  <si>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</si>
  <si>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</si>
  <si>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</si>
  <si>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</si>
  <si>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</si>
  <si>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</si>
  <si>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</si>
  <si>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</si>
  <si>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</si>
  <si>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</si>
  <si>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</si>
  <si>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</si>
  <si>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</si>
  <si>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</si>
  <si>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</si>
  <si>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</si>
  <si>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</si>
  <si>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</si>
  <si>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</si>
  <si>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</si>
  <si>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</si>
  <si>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</si>
  <si>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</si>
  <si>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</si>
  <si>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</si>
  <si>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</si>
  <si>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</si>
  <si>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</si>
  <si>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</si>
  <si>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</si>
  <si>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</si>
  <si>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</si>
  <si>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</si>
  <si>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</si>
  <si>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</si>
  <si>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</si>
  <si>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</si>
  <si>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</si>
  <si>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</si>
  <si>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</si>
  <si>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</si>
  <si>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</si>
  <si>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</si>
  <si>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</si>
  <si>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</si>
  <si>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</si>
  <si>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</si>
  <si>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</si>
  <si>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</si>
  <si>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</si>
  <si>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</si>
  <si>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</si>
  <si>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</si>
  <si>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</si>
  <si>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</si>
  <si>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</si>
  <si>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</si>
  <si>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</si>
  <si>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</si>
  <si>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</si>
  <si>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</si>
  <si>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</si>
  <si>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</si>
  <si>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</si>
  <si>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</si>
  <si>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</si>
  <si>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</si>
  <si>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</si>
  <si>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</si>
  <si>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</si>
  <si>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</si>
  <si>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</si>
  <si>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</si>
  <si>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</si>
  <si>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</si>
  <si>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</si>
  <si>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</si>
  <si>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</si>
  <si>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</si>
  <si>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</si>
  <si>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</si>
  <si>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</si>
  <si>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</si>
  <si>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</si>
  <si>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</si>
  <si>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</si>
  <si>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</si>
  <si>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</si>
  <si>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</si>
  <si>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</si>
  <si>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</si>
  <si>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</si>
  <si>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</si>
  <si>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</si>
  <si>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</si>
  <si>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</si>
  <si>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</si>
  <si>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</si>
  <si>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</si>
  <si>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</si>
  <si>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</si>
  <si>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</si>
  <si>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</si>
  <si>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</si>
  <si>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</si>
  <si>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</si>
  <si>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</si>
  <si>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</si>
  <si>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</si>
  <si>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</si>
  <si>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</si>
  <si>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</si>
  <si>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</si>
  <si>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</si>
  <si>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</si>
  <si>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</si>
  <si>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</si>
  <si>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</si>
  <si>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</si>
  <si>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</si>
  <si>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</si>
  <si>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</si>
  <si>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</si>
  <si>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</si>
  <si>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</si>
  <si>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</si>
  <si>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</si>
  <si>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</si>
  <si>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</si>
  <si>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</si>
  <si>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</si>
  <si>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</si>
  <si>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</si>
  <si>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</si>
  <si>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</si>
  <si>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</si>
  <si>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</si>
  <si>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</si>
  <si>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</si>
  <si>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</si>
  <si>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</si>
  <si>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</si>
  <si>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</si>
  <si>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</si>
  <si>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</si>
  <si>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</si>
  <si>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</si>
  <si>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</si>
  <si>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</si>
  <si>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</si>
  <si>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</si>
  <si>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</si>
  <si>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</si>
  <si>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</si>
  <si>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</si>
  <si>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</si>
  <si>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</si>
  <si>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</si>
  <si>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</si>
  <si>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</si>
  <si>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</si>
  <si>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</si>
  <si>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</si>
  <si>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</si>
  <si>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</si>
  <si>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</si>
  <si>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</si>
  <si>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</si>
  <si>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</si>
  <si>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</si>
  <si>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</si>
  <si>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</si>
  <si>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</si>
  <si>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</si>
  <si>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</si>
  <si>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</si>
  <si>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</si>
  <si>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</si>
  <si>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</si>
  <si>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</si>
  <si>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</si>
  <si>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</si>
  <si>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</si>
  <si>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</si>
  <si>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</si>
  <si>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</si>
  <si>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</si>
  <si>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</si>
  <si>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</si>
  <si>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</si>
  <si>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</si>
  <si>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</si>
  <si>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</si>
  <si>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</si>
  <si>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</si>
  <si>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</si>
  <si>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</si>
  <si>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</si>
  <si>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</si>
  <si>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</si>
  <si>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</si>
  <si>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</si>
  <si>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</si>
  <si>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</si>
  <si>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</si>
  <si>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</si>
  <si>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</si>
  <si>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</si>
  <si>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</si>
  <si>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</si>
  <si>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</si>
  <si>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</si>
  <si>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</si>
  <si>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</si>
  <si>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</si>
  <si>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</si>
  <si>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</si>
  <si>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</si>
  <si>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</si>
  <si>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</si>
  <si>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</si>
  <si>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</si>
  <si>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</si>
  <si>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</si>
  <si>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</si>
  <si>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</si>
  <si>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</si>
  <si>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</si>
  <si>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</si>
  <si>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</si>
  <si>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</si>
  <si>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</si>
  <si>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</si>
  <si>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</si>
  <si>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</si>
  <si>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</si>
  <si>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</si>
  <si>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</si>
  <si>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</si>
  <si>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</si>
  <si>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</si>
  <si>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</si>
  <si>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</si>
  <si>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</si>
  <si>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</si>
  <si>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</si>
  <si>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</si>
  <si>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</si>
  <si>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</si>
  <si>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</si>
  <si>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</si>
  <si>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</si>
  <si>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</si>
  <si>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</si>
  <si>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</si>
  <si>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</si>
  <si>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</si>
  <si>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</si>
  <si>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</si>
  <si>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</si>
  <si>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</si>
  <si>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</si>
  <si>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</si>
  <si>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</si>
  <si>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</si>
  <si>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</si>
  <si>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</si>
  <si>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</si>
  <si>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</si>
  <si>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</si>
  <si>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</si>
  <si>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</si>
  <si>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</si>
  <si>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</si>
  <si>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</si>
  <si>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</si>
  <si>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</si>
  <si>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</si>
  <si>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</si>
  <si>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</si>
  <si>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</si>
  <si>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</si>
  <si>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</si>
  <si>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</si>
  <si>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</si>
  <si>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</si>
  <si>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</si>
  <si>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</si>
  <si>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</si>
  <si>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</si>
  <si>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</si>
  <si>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</si>
  <si>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</si>
  <si>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</si>
  <si>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</si>
  <si>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</si>
  <si>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</si>
  <si>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</si>
  <si>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</si>
  <si>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</si>
  <si>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</si>
  <si>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</si>
  <si>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</si>
  <si>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</si>
  <si>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</si>
  <si>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</si>
  <si>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</si>
  <si>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</si>
  <si>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</si>
  <si>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</si>
  <si>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</si>
  <si>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</si>
  <si>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</si>
  <si>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</si>
  <si>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</si>
  <si>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</si>
  <si>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</si>
  <si>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</si>
  <si>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</si>
  <si>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</si>
  <si>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</si>
  <si>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</si>
  <si>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</si>
  <si>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</si>
  <si>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</si>
  <si>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</si>
  <si>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</si>
  <si>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</si>
  <si>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</si>
  <si>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</si>
  <si>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</si>
  <si>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</si>
  <si>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</si>
  <si>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</si>
  <si>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</si>
  <si>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</si>
  <si>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</si>
  <si>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</si>
  <si>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</si>
  <si>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</si>
  <si>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</si>
  <si>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</si>
  <si>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</si>
  <si>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</si>
  <si>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</si>
  <si>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</si>
  <si>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</si>
  <si>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</si>
  <si>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</si>
  <si>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</si>
  <si>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</si>
  <si>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</si>
  <si>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</si>
  <si>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</si>
  <si>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</si>
  <si>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</si>
  <si>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</si>
  <si>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</si>
  <si>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</si>
  <si>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</si>
  <si>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</si>
  <si>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</si>
  <si>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</si>
  <si>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</si>
  <si>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</si>
  <si>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</si>
  <si>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</si>
  <si>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</si>
  <si>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</si>
  <si>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</si>
  <si>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</si>
  <si>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</si>
  <si>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</si>
  <si>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</si>
  <si>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</si>
  <si>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</si>
  <si>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</si>
  <si>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</si>
  <si>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</si>
  <si>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</si>
  <si>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</si>
  <si>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</si>
  <si>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</si>
  <si>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</si>
  <si>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</si>
  <si>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</si>
  <si>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</si>
  <si>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</si>
  <si>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</si>
  <si>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</si>
  <si>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</si>
  <si>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</si>
  <si>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</si>
  <si>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</si>
  <si>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</si>
  <si>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</si>
  <si>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</si>
  <si>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</si>
  <si>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</si>
  <si>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</si>
  <si>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</si>
  <si>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</si>
  <si>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</si>
  <si>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</si>
  <si>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</si>
  <si>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</si>
  <si>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</si>
  <si>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</si>
  <si>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</si>
  <si>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</si>
  <si>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</si>
  <si>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</si>
  <si>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</si>
  <si>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</si>
  <si>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</si>
  <si>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</si>
  <si>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</si>
  <si>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</si>
  <si>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</si>
  <si>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</si>
  <si>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</si>
  <si>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</si>
  <si>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</si>
  <si>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</si>
  <si>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</si>
  <si>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</si>
  <si>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</si>
  <si>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</si>
  <si>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</si>
  <si>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</si>
  <si>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</si>
  <si>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</si>
  <si>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</si>
  <si>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</si>
  <si>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</si>
  <si>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</si>
  <si>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</si>
  <si>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</si>
  <si>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</si>
  <si>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</si>
  <si>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</si>
  <si>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</si>
  <si>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</si>
  <si>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</si>
  <si>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</si>
  <si>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</si>
  <si>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</si>
  <si>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</si>
  <si>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</si>
  <si>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</si>
  <si>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</si>
  <si>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</si>
  <si>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</si>
  <si>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</si>
  <si>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</si>
  <si>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</si>
  <si>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</si>
  <si>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</si>
  <si>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</si>
  <si>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</si>
  <si>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</si>
  <si>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</si>
  <si>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</si>
  <si>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</si>
  <si>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</si>
  <si>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</si>
  <si>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</si>
  <si>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</si>
  <si>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</si>
  <si>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</si>
  <si>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</si>
  <si>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</si>
  <si>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</si>
  <si>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</si>
  <si>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</si>
  <si>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</si>
  <si>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</si>
  <si>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</si>
  <si>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</si>
  <si>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</si>
  <si>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</si>
  <si>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</si>
  <si>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</si>
  <si>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</si>
  <si>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</si>
  <si>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</si>
  <si>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</si>
  <si>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</si>
  <si>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</si>
  <si>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</si>
  <si>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</si>
  <si>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</si>
  <si>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</si>
  <si>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</si>
  <si>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</si>
  <si>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</si>
  <si>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</si>
  <si>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</si>
  <si>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</si>
  <si>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</si>
  <si>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</si>
  <si>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</si>
  <si>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</si>
  <si>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</si>
  <si>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</si>
  <si>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</si>
  <si>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</si>
  <si>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</si>
  <si>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</si>
  <si>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</si>
  <si>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</si>
  <si>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</si>
  <si>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</si>
  <si>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</si>
  <si>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</si>
  <si>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</si>
  <si>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</si>
  <si>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</si>
  <si>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</si>
  <si>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</si>
  <si>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</si>
  <si>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</si>
  <si>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</si>
  <si>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</si>
  <si>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</si>
  <si>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</si>
  <si>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</si>
  <si>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</si>
  <si>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</si>
  <si>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</si>
  <si>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</si>
  <si>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</si>
  <si>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</si>
  <si>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</si>
  <si>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</si>
  <si>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</si>
  <si>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</si>
  <si>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</si>
  <si>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</si>
  <si>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</si>
  <si>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</si>
  <si>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</si>
  <si>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</si>
  <si>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</si>
  <si>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</si>
  <si>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</si>
  <si>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</si>
  <si>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</si>
  <si>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</si>
  <si>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</si>
  <si>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</si>
  <si>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</si>
  <si>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</si>
  <si>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</si>
  <si>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</si>
  <si>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</si>
  <si>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</si>
  <si>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</si>
  <si>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</si>
  <si>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</si>
  <si>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</si>
  <si>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</si>
  <si>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</si>
  <si>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</si>
  <si>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</si>
  <si>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</si>
  <si>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</si>
  <si>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</si>
  <si>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</si>
  <si>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</si>
  <si>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</si>
  <si>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</si>
  <si>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</si>
  <si>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</si>
  <si>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</si>
  <si>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</si>
  <si>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</si>
  <si>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</si>
  <si>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</si>
  <si>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</si>
  <si>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</si>
  <si>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</si>
  <si>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</si>
  <si>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</si>
  <si>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</si>
  <si>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</si>
  <si>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</si>
  <si>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</si>
  <si>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</si>
  <si>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</si>
  <si>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</si>
  <si>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</si>
  <si>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</si>
  <si>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</si>
  <si>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</si>
  <si>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</si>
  <si>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</si>
  <si>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</si>
  <si>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</si>
  <si>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</si>
  <si>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</si>
  <si>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</si>
  <si>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</si>
  <si>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</si>
  <si>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</si>
  <si>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</si>
  <si>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</si>
  <si>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</si>
  <si>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</si>
  <si>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</si>
  <si>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</si>
  <si>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</si>
  <si>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</si>
  <si>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</si>
  <si>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</si>
  <si>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</si>
  <si>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</si>
  <si>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</si>
  <si>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</si>
  <si>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</si>
  <si>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</si>
  <si>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</si>
  <si>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</si>
  <si>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</si>
  <si>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</si>
  <si>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</si>
  <si>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</si>
  <si>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</si>
  <si>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</si>
  <si>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</si>
  <si>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</si>
  <si>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</si>
  <si>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</si>
  <si>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</si>
  <si>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</si>
  <si>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</si>
  <si>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</si>
  <si>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</si>
  <si>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</si>
  <si>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</si>
  <si>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</si>
  <si>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</si>
  <si>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</si>
  <si>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</si>
  <si>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</si>
  <si>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</si>
  <si>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</si>
  <si>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</si>
  <si>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</si>
  <si>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</si>
  <si>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</si>
  <si>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</si>
  <si>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</si>
  <si>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</si>
  <si>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</si>
  <si>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</si>
  <si>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</si>
  <si>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</si>
  <si>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</si>
  <si>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</si>
  <si>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</si>
  <si>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</si>
  <si>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</si>
  <si>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</si>
  <si>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</si>
  <si>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</si>
  <si>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</si>
  <si>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</si>
  <si>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</si>
  <si>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</si>
  <si>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</si>
  <si>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</si>
  <si>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</si>
  <si>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</si>
  <si>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</si>
  <si>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</si>
  <si>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</si>
  <si>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</si>
  <si>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</si>
  <si>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</si>
  <si>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</si>
  <si>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</si>
  <si>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</si>
  <si>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</si>
  <si>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</si>
  <si>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</si>
  <si>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</si>
  <si>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</si>
  <si>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</si>
  <si>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</si>
  <si>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</si>
  <si>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</si>
  <si>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</si>
  <si>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</si>
  <si>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</si>
  <si>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</si>
  <si>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</si>
  <si>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</si>
  <si>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</si>
  <si>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</si>
  <si>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</si>
  <si>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</si>
  <si>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</si>
  <si>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</si>
  <si>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</si>
  <si>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</si>
  <si>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</si>
  <si>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</si>
  <si>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</si>
  <si>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</si>
  <si>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</si>
  <si>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</si>
  <si>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</si>
  <si>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</si>
  <si>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</si>
  <si>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</si>
  <si>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</si>
  <si>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</si>
  <si>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</si>
  <si>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</si>
  <si>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</si>
  <si>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</si>
  <si>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</si>
  <si>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</si>
  <si>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</si>
  <si>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</si>
  <si>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</si>
  <si>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</si>
  <si>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</si>
  <si>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</si>
  <si>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</si>
  <si>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</si>
  <si>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</si>
  <si>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</si>
  <si>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</si>
  <si>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</si>
  <si>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</si>
  <si>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</si>
  <si>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</si>
  <si>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</si>
  <si>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</si>
  <si>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</si>
  <si>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</si>
  <si>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</si>
  <si>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</si>
  <si>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</si>
  <si>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</si>
  <si>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</si>
  <si>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</si>
  <si>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</si>
  <si>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</si>
  <si>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</si>
  <si>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</si>
  <si>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</si>
  <si>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</si>
  <si>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</si>
  <si>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</si>
  <si>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</si>
  <si>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</si>
  <si>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</si>
  <si>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</si>
  <si>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</si>
  <si>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</si>
  <si>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</si>
  <si>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</si>
  <si>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</si>
  <si>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</si>
  <si>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</si>
  <si>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</si>
  <si>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</si>
  <si>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</si>
  <si>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</si>
  <si>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</si>
  <si>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</si>
  <si>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</si>
  <si>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</si>
  <si>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</si>
  <si>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</si>
  <si>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</si>
  <si>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</si>
  <si>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</si>
  <si>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</si>
  <si>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</si>
  <si>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</si>
  <si>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</si>
  <si>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</si>
  <si>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</si>
  <si>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</si>
  <si>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</si>
  <si>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</si>
  <si>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</si>
  <si>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</si>
  <si>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</si>
  <si>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</si>
  <si>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</si>
  <si>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</si>
  <si>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</si>
  <si>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</si>
  <si>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</si>
  <si>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</si>
  <si>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</si>
  <si>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</si>
  <si>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</si>
  <si>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</si>
  <si>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</si>
  <si>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</si>
  <si>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</si>
  <si>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</si>
  <si>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</si>
  <si>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</si>
  <si>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</si>
  <si>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</si>
  <si>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</si>
  <si>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</si>
  <si>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</si>
  <si>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</si>
  <si>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</si>
  <si>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</si>
  <si>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</si>
  <si>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</si>
  <si>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</si>
  <si>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</si>
  <si>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</si>
  <si>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</si>
  <si>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</si>
  <si>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</si>
  <si>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</si>
  <si>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</si>
  <si>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</si>
  <si>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</si>
  <si>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</si>
  <si>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</si>
  <si>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</si>
  <si>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</si>
  <si>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</si>
  <si>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</si>
  <si>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</si>
  <si>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</si>
  <si>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</si>
  <si>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</si>
  <si>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</si>
  <si>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</si>
  <si>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</si>
  <si>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</si>
  <si>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</si>
  <si>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</si>
  <si>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</si>
  <si>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</si>
  <si>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</si>
  <si>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</si>
  <si>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</si>
  <si>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</si>
  <si>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</si>
  <si>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</si>
  <si>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</si>
  <si>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</si>
  <si>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</si>
  <si>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</si>
  <si>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</si>
  <si>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</si>
  <si>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</si>
  <si>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</si>
  <si>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</si>
  <si>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</si>
  <si>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</si>
  <si>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</si>
  <si>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</si>
  <si>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</si>
  <si>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</si>
  <si>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</si>
  <si>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</si>
  <si>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</si>
  <si>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</si>
  <si>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</si>
  <si>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</si>
  <si>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</si>
  <si>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</si>
  <si>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</si>
  <si>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</si>
  <si>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</si>
  <si>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</si>
  <si>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</si>
  <si>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</si>
  <si>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</si>
  <si>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</si>
  <si>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</si>
  <si>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</si>
  <si>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</si>
  <si>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</si>
  <si>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</si>
  <si>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</si>
  <si>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</si>
  <si>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</si>
  <si>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</si>
  <si>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</si>
  <si>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</si>
  <si>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</si>
  <si>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</si>
  <si>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</si>
  <si>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</si>
  <si>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</si>
  <si>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</si>
  <si>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</si>
  <si>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</si>
  <si>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</si>
  <si>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</si>
  <si>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</si>
  <si>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</si>
  <si>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</si>
  <si>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</si>
  <si>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</si>
  <si>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</si>
  <si>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</si>
  <si>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</si>
  <si>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</si>
  <si>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</si>
  <si>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</si>
  <si>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</si>
  <si>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</si>
  <si>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</si>
  <si>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</si>
  <si>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</si>
  <si>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</si>
  <si>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</si>
  <si>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</si>
  <si>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</si>
  <si>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</si>
  <si>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</si>
  <si>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</si>
  <si>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</si>
  <si>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</si>
  <si>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</si>
  <si>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</si>
  <si>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</si>
  <si>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</si>
  <si>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</si>
  <si>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</si>
  <si>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</si>
  <si>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</si>
  <si>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</si>
  <si>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</si>
  <si>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</si>
  <si>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</si>
  <si>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</si>
  <si>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</si>
  <si>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</si>
  <si>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</si>
  <si>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</si>
  <si>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</si>
  <si>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</si>
  <si>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</si>
  <si>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</si>
  <si>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</si>
  <si>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</si>
  <si>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</si>
  <si>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</si>
  <si>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</si>
  <si>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</si>
  <si>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</si>
  <si>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</si>
  <si>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</si>
  <si>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</si>
  <si>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</si>
  <si>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</si>
  <si>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</si>
  <si>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</si>
  <si>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</si>
  <si>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</si>
  <si>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</si>
  <si>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</si>
  <si>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</si>
  <si>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</si>
  <si>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</si>
  <si>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</si>
  <si>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</si>
  <si>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</si>
  <si>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</si>
  <si>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</si>
  <si>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</si>
  <si>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</si>
  <si>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</si>
  <si>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</si>
  <si>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</si>
  <si>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</si>
  <si>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</si>
  <si>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</si>
  <si>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</si>
  <si>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</si>
  <si>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</si>
  <si>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</si>
  <si>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</si>
  <si>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</si>
  <si>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</si>
  <si>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</si>
  <si>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</si>
  <si>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</si>
  <si>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</si>
  <si>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</si>
  <si>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</si>
  <si>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</si>
  <si>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</si>
  <si>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</si>
  <si>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</si>
  <si>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</si>
  <si>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</si>
  <si>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</si>
  <si>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</si>
  <si>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</si>
  <si>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</si>
  <si>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</si>
  <si>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</si>
  <si>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</si>
  <si>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</si>
  <si>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</si>
  <si>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</si>
  <si>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</si>
  <si>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</si>
  <si>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</si>
  <si>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</si>
  <si>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</si>
  <si>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</si>
  <si>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</si>
  <si>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</si>
  <si>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</si>
  <si>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</si>
  <si>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</si>
  <si>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</si>
  <si>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</si>
  <si>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</si>
  <si>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</si>
  <si>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</si>
  <si>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</si>
  <si>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</si>
  <si>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</si>
  <si>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</si>
  <si>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</si>
  <si>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</si>
  <si>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</si>
  <si>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</si>
  <si>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</si>
  <si>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</si>
  <si>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</si>
  <si>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</si>
  <si>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</si>
  <si>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</si>
  <si>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</si>
  <si>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</si>
  <si>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</si>
  <si>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</si>
  <si>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</si>
  <si>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</si>
  <si>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</si>
  <si>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</si>
  <si>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</si>
  <si>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</si>
  <si>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</si>
  <si>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</si>
  <si>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</si>
  <si>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</si>
  <si>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</si>
  <si>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</si>
  <si>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</si>
  <si>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</si>
  <si>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</si>
  <si>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</si>
  <si>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</si>
  <si>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</si>
  <si>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</si>
  <si>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</si>
  <si>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</si>
  <si>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</si>
  <si>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</si>
  <si>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</si>
  <si>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</si>
  <si>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</si>
  <si>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</si>
  <si>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</si>
  <si>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</si>
  <si>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</si>
  <si>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</si>
  <si>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</si>
  <si>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</si>
  <si>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</si>
  <si>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</si>
  <si>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</si>
  <si>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</si>
  <si>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</si>
  <si>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</si>
  <si>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</si>
  <si>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</si>
  <si>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</si>
  <si>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</si>
  <si>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</si>
  <si>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</si>
  <si>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</si>
  <si>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</si>
  <si>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</si>
  <si>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</si>
  <si>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</si>
  <si>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</si>
  <si>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</si>
  <si>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</si>
  <si>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</si>
  <si>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</si>
  <si>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</si>
  <si>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</si>
  <si>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</si>
  <si>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</si>
  <si>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</si>
  <si>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</si>
  <si>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</si>
  <si>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</si>
  <si>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</si>
  <si>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</si>
  <si>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</si>
  <si>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</si>
  <si>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</si>
  <si>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</si>
  <si>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</si>
  <si>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</si>
  <si>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</si>
  <si>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</si>
  <si>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</si>
  <si>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</si>
  <si>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</si>
  <si>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</si>
  <si>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</si>
  <si>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</si>
  <si>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</si>
  <si>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</si>
  <si>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</si>
  <si>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</si>
  <si>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</si>
  <si>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</si>
  <si>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</si>
  <si>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</si>
  <si>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</si>
  <si>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</si>
  <si>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</si>
  <si>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</si>
  <si>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</si>
  <si>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</si>
  <si>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</si>
  <si>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</si>
  <si>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</si>
  <si>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</si>
  <si>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</si>
  <si>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</si>
  <si>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</si>
  <si>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</si>
  <si>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</si>
  <si>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</si>
  <si>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</si>
  <si>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</si>
  <si>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</si>
  <si>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</si>
  <si>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</si>
  <si>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</si>
  <si>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</si>
  <si>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</si>
  <si>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</si>
  <si>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</si>
  <si>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</si>
  <si>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</si>
  <si>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</si>
  <si>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</si>
  <si>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</si>
  <si>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</si>
  <si>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</si>
  <si>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</si>
  <si>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</si>
  <si>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</si>
  <si>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</si>
  <si>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</si>
  <si>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</si>
  <si>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</si>
  <si>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</si>
  <si>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</si>
  <si>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</si>
  <si>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</si>
  <si>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</si>
  <si>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</si>
  <si>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</si>
  <si>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</si>
  <si>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</si>
  <si>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</si>
  <si>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</si>
  <si>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</si>
  <si>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</si>
  <si>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</si>
  <si>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</si>
  <si>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</si>
  <si>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</si>
  <si>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</si>
  <si>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</si>
  <si>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</si>
  <si>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</si>
  <si>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</si>
  <si>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</si>
  <si>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</si>
  <si>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</si>
  <si>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</si>
  <si>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</si>
  <si>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</si>
  <si>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</si>
  <si>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</si>
  <si>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</si>
  <si>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</si>
  <si>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</si>
  <si>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</si>
  <si>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</si>
  <si>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</si>
  <si>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</si>
  <si>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</si>
  <si>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</si>
  <si>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</si>
  <si>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</si>
  <si>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</si>
  <si>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</si>
  <si>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</si>
  <si>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</si>
  <si>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</si>
  <si>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</si>
  <si>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</si>
  <si>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</si>
  <si>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</si>
  <si>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</si>
  <si>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</si>
  <si>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</si>
  <si>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</si>
  <si>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</si>
  <si>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</si>
  <si>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</si>
  <si>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</si>
  <si>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</si>
  <si>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</si>
  <si>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</si>
  <si>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</si>
  <si>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</si>
  <si>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</si>
  <si>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</si>
  <si>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</si>
  <si>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</si>
  <si>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</si>
  <si>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</si>
  <si>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</si>
  <si>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</si>
  <si>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</si>
  <si>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</si>
  <si>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</si>
  <si>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</si>
  <si>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</si>
  <si>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</si>
  <si>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</si>
  <si>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</si>
  <si>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</si>
  <si>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</si>
  <si>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</si>
  <si>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</si>
  <si>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</si>
  <si>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</si>
  <si>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</si>
  <si>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</si>
  <si>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</si>
  <si>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</si>
  <si>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</si>
  <si>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</si>
  <si>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</si>
  <si>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</si>
  <si>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</si>
  <si>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</si>
  <si>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</si>
  <si>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</si>
  <si>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</si>
  <si>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</si>
  <si>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</si>
  <si>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</si>
  <si>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</si>
  <si>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</si>
  <si>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</si>
  <si>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</si>
  <si>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</si>
  <si>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</si>
  <si>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</si>
  <si>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</si>
  <si>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</si>
  <si>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</si>
  <si>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</si>
  <si>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</si>
  <si>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</si>
  <si>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</si>
  <si>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</si>
  <si>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</si>
  <si>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</si>
  <si>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</si>
  <si>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</si>
  <si>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</si>
  <si>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</si>
  <si>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</si>
  <si>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</si>
  <si>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</si>
  <si>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</si>
  <si>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</si>
  <si>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</si>
  <si>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</si>
  <si>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</si>
  <si>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</si>
  <si>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</si>
  <si>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</si>
  <si>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</si>
  <si>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</si>
  <si>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</si>
  <si>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</si>
  <si>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</si>
  <si>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</si>
  <si>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</si>
  <si>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</si>
  <si>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</si>
  <si>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</si>
  <si>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</si>
  <si>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</si>
  <si>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</si>
  <si>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</si>
  <si>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</si>
  <si>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</si>
  <si>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</si>
  <si>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</si>
  <si>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</si>
  <si>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</si>
  <si>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</si>
  <si>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</si>
  <si>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</si>
  <si>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</si>
  <si>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</si>
  <si>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</si>
  <si>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</si>
  <si>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</si>
  <si>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</si>
  <si>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</si>
  <si>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</si>
  <si>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</si>
  <si>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</si>
  <si>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</si>
  <si>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</si>
  <si>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</si>
  <si>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</si>
  <si>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</si>
  <si>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</si>
  <si>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</si>
  <si>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</si>
  <si>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</si>
  <si>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</si>
  <si>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</si>
  <si>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</si>
  <si>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</si>
  <si>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</si>
  <si>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</si>
  <si>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</si>
  <si>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</si>
  <si>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</si>
  <si>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</si>
  <si>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</si>
  <si>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</si>
  <si>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</si>
  <si>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</si>
  <si>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</si>
  <si>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</si>
  <si>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</si>
  <si>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</si>
  <si>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</si>
  <si>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</si>
  <si>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</si>
  <si>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</si>
  <si>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</si>
  <si>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</si>
  <si>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</si>
  <si>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</si>
  <si>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</si>
  <si>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</si>
  <si>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</si>
  <si>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</si>
  <si>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</si>
  <si>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</si>
  <si>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</si>
  <si>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</si>
  <si>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</si>
  <si>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</si>
  <si>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</si>
  <si>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</si>
  <si>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</si>
  <si>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</si>
  <si>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</si>
  <si>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</si>
  <si>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</si>
  <si>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</si>
  <si>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</si>
  <si>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</si>
  <si>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</si>
  <si>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</si>
  <si>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</si>
  <si>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</si>
  <si>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</si>
  <si>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</si>
  <si>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</si>
  <si>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</si>
  <si>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</si>
  <si>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</si>
  <si>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</si>
  <si>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</si>
  <si>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</si>
  <si>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</si>
  <si>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</si>
  <si>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</si>
  <si>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</si>
  <si>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</si>
  <si>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</si>
  <si>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</si>
  <si>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</si>
  <si>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</si>
  <si>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</si>
  <si>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</si>
  <si>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</si>
  <si>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</si>
  <si>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</si>
  <si>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</si>
  <si>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</si>
  <si>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</si>
  <si>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</si>
  <si>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</si>
  <si>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</si>
  <si>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</si>
  <si>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</si>
  <si>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</si>
  <si>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</si>
  <si>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</si>
  <si>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</si>
  <si>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</si>
  <si>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</si>
  <si>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</si>
  <si>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</si>
  <si>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</si>
  <si>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</si>
  <si>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</si>
  <si>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</si>
  <si>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</si>
  <si>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</si>
  <si>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</si>
  <si>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</si>
  <si>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</si>
  <si>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</si>
  <si>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</si>
  <si>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</si>
  <si>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</si>
  <si>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</si>
  <si>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</si>
  <si>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</si>
  <si>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</si>
  <si>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</si>
  <si>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</si>
  <si>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</si>
  <si>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</si>
  <si>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</si>
  <si>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</si>
  <si>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</si>
  <si>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</si>
  <si>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</si>
  <si>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</si>
  <si>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</si>
  <si>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</si>
  <si>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</si>
  <si>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</si>
  <si>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</si>
  <si>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</si>
  <si>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</si>
  <si>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</si>
  <si>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</si>
  <si>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</si>
  <si>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</si>
  <si>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</si>
  <si>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</si>
  <si>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</si>
  <si>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</si>
  <si>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</si>
  <si>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</si>
  <si>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</si>
  <si>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</si>
  <si>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</si>
  <si>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</si>
  <si>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</si>
  <si>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</si>
  <si>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</si>
  <si>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</si>
  <si>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</si>
  <si>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</si>
  <si>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</si>
  <si>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</si>
  <si>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</si>
  <si>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</si>
  <si>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</si>
  <si>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</si>
  <si>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</si>
  <si>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</si>
  <si>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</si>
  <si>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</si>
  <si>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</si>
  <si>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</si>
  <si>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</si>
  <si>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</si>
  <si>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</si>
  <si>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</si>
  <si>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</si>
  <si>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</si>
  <si>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</si>
  <si>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</si>
  <si>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</si>
  <si>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</si>
  <si>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</si>
  <si>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</si>
  <si>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</si>
  <si>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</si>
  <si>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</si>
  <si>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</si>
  <si>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</si>
  <si>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</si>
  <si>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</si>
  <si>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</si>
  <si>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</si>
  <si>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</si>
  <si>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</si>
  <si>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</si>
  <si>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</si>
  <si>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</si>
  <si>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</si>
  <si>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</si>
  <si>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</si>
  <si>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</si>
  <si>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</si>
  <si>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</si>
  <si>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</si>
  <si>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</si>
  <si>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</si>
  <si>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</si>
  <si>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</si>
  <si>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</si>
  <si>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</si>
  <si>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</si>
  <si>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</si>
  <si>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</si>
  <si>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</si>
  <si>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</si>
  <si>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</si>
  <si>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</si>
  <si>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</si>
  <si>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</si>
  <si>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</si>
  <si>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</si>
  <si>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</si>
  <si>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</si>
  <si>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</si>
  <si>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</si>
  <si>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</si>
  <si>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</si>
  <si>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</si>
  <si>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</si>
  <si>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</si>
  <si>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</si>
  <si>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</si>
  <si>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</si>
  <si>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</si>
  <si>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</si>
  <si>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</si>
  <si>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</si>
  <si>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</si>
  <si>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</si>
  <si>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</si>
  <si>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</si>
  <si>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</si>
  <si>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</si>
  <si>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</si>
  <si>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</si>
  <si>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</si>
  <si>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</si>
  <si>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</si>
  <si>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</si>
  <si>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</si>
  <si>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</si>
  <si>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</si>
  <si>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</si>
  <si>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</si>
  <si>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</si>
  <si>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</si>
  <si>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</si>
  <si>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</si>
  <si>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</si>
  <si>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</si>
  <si>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</si>
  <si>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</si>
  <si>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</si>
  <si>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</si>
  <si>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</si>
  <si>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</si>
  <si>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</si>
  <si>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</si>
  <si>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</si>
  <si>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</si>
  <si>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</si>
  <si>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</si>
  <si>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</si>
  <si>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</si>
  <si>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</si>
  <si>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</si>
  <si>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</si>
  <si>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</si>
  <si>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</si>
  <si>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</si>
  <si>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</si>
  <si>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</si>
  <si>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</si>
  <si>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</si>
  <si>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</si>
  <si>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</si>
  <si>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</si>
  <si>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</si>
  <si>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</si>
  <si>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</si>
  <si>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</si>
  <si>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</si>
  <si>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</si>
  <si>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</si>
  <si>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</si>
  <si>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</si>
  <si>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</si>
  <si>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</si>
  <si>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</si>
  <si>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</si>
  <si>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</si>
  <si>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</si>
  <si>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</si>
  <si>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</si>
  <si>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</si>
  <si>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</si>
  <si>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</si>
  <si>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</si>
  <si>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</si>
  <si>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</si>
  <si>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</si>
  <si>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</si>
  <si>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</si>
  <si>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</si>
  <si>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</si>
  <si>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</si>
  <si>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</si>
  <si>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</si>
  <si>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</si>
  <si>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</si>
  <si>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</si>
  <si>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</si>
  <si>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</si>
  <si>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</si>
  <si>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</si>
  <si>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</si>
  <si>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</si>
  <si>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</si>
  <si>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</si>
  <si>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</si>
  <si>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</si>
  <si>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</si>
  <si>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</si>
  <si>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</si>
  <si>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</si>
  <si>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</si>
  <si>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</si>
  <si>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</si>
  <si>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</si>
  <si>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</si>
  <si>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</si>
  <si>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</si>
  <si>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</si>
  <si>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</si>
  <si>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</si>
  <si>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</si>
  <si>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</si>
  <si>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</si>
  <si>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</si>
  <si>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</si>
  <si>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</si>
  <si>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</si>
  <si>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</si>
  <si>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</si>
  <si>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</si>
  <si>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</si>
  <si>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</si>
  <si>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</si>
  <si>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</si>
  <si>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</si>
  <si>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</si>
  <si>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</si>
  <si>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</si>
  <si>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</si>
  <si>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</si>
  <si>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</si>
  <si>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</si>
  <si>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</si>
  <si>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</si>
  <si>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</si>
  <si>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</si>
  <si>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</si>
  <si>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</si>
  <si>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</si>
  <si>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</si>
  <si>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</si>
  <si>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</si>
  <si>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</si>
  <si>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</si>
  <si>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</si>
  <si>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</si>
  <si>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</si>
  <si>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</si>
  <si>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</si>
  <si>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</si>
  <si>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</si>
  <si>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</si>
  <si>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</si>
  <si>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</si>
  <si>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</si>
  <si>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</si>
  <si>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</si>
  <si>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</si>
  <si>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</si>
  <si>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</si>
  <si>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</si>
  <si>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</si>
  <si>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</si>
  <si>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</si>
  <si>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</si>
  <si>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</si>
  <si>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</si>
  <si>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</si>
  <si>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</si>
  <si>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</si>
  <si>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</si>
  <si>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</si>
  <si>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</si>
  <si>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</si>
  <si>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</si>
  <si>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</si>
  <si>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</si>
  <si>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</si>
  <si>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</si>
  <si>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</si>
  <si>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</si>
  <si>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</si>
  <si>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</si>
  <si>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</si>
  <si>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</si>
  <si>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</si>
  <si>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</si>
  <si>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</si>
  <si>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</si>
  <si>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</si>
  <si>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</si>
  <si>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</si>
  <si>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</si>
  <si>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</si>
  <si>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</si>
  <si>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</si>
  <si>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</si>
  <si>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</si>
  <si>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</si>
  <si>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</si>
  <si>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</si>
  <si>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</si>
  <si>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</si>
  <si>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</si>
  <si>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</si>
  <si>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</si>
  <si>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</si>
  <si>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</si>
  <si>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</si>
  <si>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</si>
  <si>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</si>
  <si>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</si>
  <si>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</si>
  <si>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</si>
  <si>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</si>
  <si>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</si>
  <si>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</si>
  <si>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</si>
  <si>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</si>
  <si>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</si>
  <si>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</si>
  <si>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</si>
  <si>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</si>
  <si>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</si>
  <si>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</si>
  <si>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</si>
  <si>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</si>
  <si>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</si>
  <si>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</si>
  <si>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</si>
  <si>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</si>
  <si>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</si>
  <si>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</si>
  <si>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</si>
  <si>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</si>
  <si>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</si>
  <si>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</si>
  <si>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</si>
  <si>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</si>
  <si>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</si>
  <si>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</si>
  <si>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</si>
  <si>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</si>
  <si>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</si>
  <si>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</si>
  <si>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</si>
  <si>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</si>
  <si>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</si>
  <si>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</si>
  <si>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</si>
  <si>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</si>
  <si>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</si>
  <si>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</si>
  <si>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</si>
  <si>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</si>
  <si>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</si>
  <si>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</si>
  <si>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</si>
  <si>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</si>
  <si>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</si>
  <si>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</si>
  <si>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</si>
  <si>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</si>
  <si>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</si>
  <si>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</si>
  <si>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</si>
  <si>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</si>
  <si>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</si>
  <si>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</si>
  <si>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</si>
  <si>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</si>
  <si>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</si>
  <si>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</si>
  <si>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</si>
  <si>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</si>
  <si>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</si>
  <si>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</si>
  <si>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</si>
  <si>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</si>
  <si>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</si>
  <si>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</si>
  <si>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</si>
  <si>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</si>
  <si>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</si>
  <si>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</si>
  <si>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</si>
  <si>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</si>
  <si>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</si>
  <si>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</si>
  <si>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</si>
  <si>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</si>
  <si>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</si>
  <si>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</si>
  <si>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</si>
  <si>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</si>
  <si>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</si>
  <si>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</si>
  <si>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</si>
  <si>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</si>
  <si>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</si>
  <si>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</si>
  <si>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</si>
  <si>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</si>
  <si>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</si>
  <si>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</si>
  <si>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</si>
  <si>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</si>
  <si>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</si>
  <si>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</si>
  <si>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</si>
  <si>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</si>
  <si>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</si>
  <si>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</si>
  <si>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</si>
  <si>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</si>
  <si>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</si>
  <si>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</si>
  <si>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</si>
  <si>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</si>
  <si>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</si>
  <si>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</si>
  <si>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</si>
  <si>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</si>
  <si>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</si>
  <si>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</si>
  <si>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</si>
  <si>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</si>
  <si>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</si>
  <si>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</si>
  <si>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</si>
  <si>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</si>
  <si>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</si>
  <si>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</si>
  <si>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</si>
  <si>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</si>
  <si>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</si>
  <si>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</si>
  <si>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</si>
  <si>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</si>
  <si>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</si>
  <si>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</si>
  <si>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</si>
  <si>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</si>
  <si>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</si>
  <si>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</si>
  <si>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</si>
  <si>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</si>
  <si>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</si>
  <si>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</si>
  <si>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</si>
  <si>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</si>
  <si>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</si>
  <si>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</si>
  <si>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</si>
  <si>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</si>
  <si>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</si>
  <si>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</si>
  <si>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</si>
  <si>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</si>
  <si>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</si>
  <si>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</si>
  <si>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</si>
  <si>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</si>
  <si>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</si>
  <si>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</si>
  <si>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</si>
  <si>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</si>
  <si>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</si>
  <si>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</si>
  <si>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</si>
  <si>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</si>
  <si>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</si>
  <si>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</si>
  <si>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</si>
  <si>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</si>
  <si>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</si>
  <si>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</si>
  <si>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</si>
  <si>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</si>
  <si>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</si>
  <si>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</si>
  <si>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</si>
  <si>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</si>
  <si>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</si>
  <si>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</si>
  <si>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</si>
  <si>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</si>
  <si>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</si>
  <si>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</si>
  <si>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</si>
  <si>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</si>
  <si>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</si>
  <si>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</si>
  <si>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</si>
  <si>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</si>
  <si>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</si>
  <si>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</si>
  <si>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</si>
  <si>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</si>
  <si>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</si>
  <si>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</si>
  <si>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</si>
  <si>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</si>
  <si>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</si>
  <si>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</si>
  <si>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</si>
  <si>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</si>
  <si>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</si>
  <si>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</si>
  <si>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</si>
  <si>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</si>
  <si>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</si>
  <si>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</si>
  <si>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</si>
  <si>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</si>
  <si>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</si>
  <si>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</si>
  <si>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</si>
  <si>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</si>
  <si>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</si>
  <si>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</si>
  <si>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</si>
  <si>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</si>
  <si>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</si>
  <si>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</si>
  <si>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</si>
  <si>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</si>
  <si>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</si>
  <si>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</si>
  <si>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</si>
  <si>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</si>
  <si>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</si>
  <si>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</si>
  <si>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</si>
  <si>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</si>
  <si>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</si>
  <si>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</si>
  <si>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</si>
  <si>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</si>
  <si>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</si>
  <si>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</si>
  <si>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</si>
  <si>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</si>
  <si>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</si>
  <si>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</si>
  <si>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</si>
  <si>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</si>
  <si>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</si>
  <si>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</si>
  <si>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</si>
  <si>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</si>
  <si>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</si>
  <si>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</si>
  <si>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</si>
  <si>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</si>
  <si>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</si>
  <si>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</si>
  <si>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</si>
  <si>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</si>
  <si>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</si>
  <si>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</si>
  <si>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</si>
  <si>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</si>
  <si>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</si>
  <si>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</si>
  <si>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</si>
  <si>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</si>
  <si>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</si>
  <si>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</si>
  <si>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</si>
  <si>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</si>
  <si>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</si>
  <si>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</si>
  <si>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</si>
  <si>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</si>
  <si>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</si>
  <si>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</si>
  <si>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</si>
  <si>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</si>
  <si>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</si>
  <si>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</si>
  <si>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</si>
  <si>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</si>
  <si>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</si>
  <si>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</si>
  <si>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</si>
  <si>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</si>
  <si>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</si>
  <si>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</si>
  <si>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</si>
  <si>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</si>
  <si>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</si>
  <si>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</si>
  <si>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</si>
  <si>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</si>
  <si>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</si>
  <si>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</si>
  <si>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</si>
  <si>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</si>
  <si>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</si>
  <si>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</si>
  <si>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</si>
  <si>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</si>
  <si>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</si>
  <si>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</si>
  <si>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</si>
  <si>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</si>
  <si>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</si>
  <si>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</si>
  <si>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</si>
  <si>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</si>
  <si>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</si>
  <si>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</si>
  <si>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</si>
  <si>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</si>
  <si>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</si>
  <si>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</si>
  <si>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</si>
  <si>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</si>
  <si>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</si>
  <si>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</si>
  <si>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</si>
  <si>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</si>
  <si>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</si>
  <si>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</si>
  <si>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</si>
  <si>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</si>
  <si>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</si>
  <si>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</si>
  <si>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</si>
  <si>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</si>
  <si>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</si>
  <si>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</si>
  <si>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</si>
  <si>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</si>
  <si>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</si>
  <si>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</si>
  <si>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</si>
  <si>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</si>
  <si>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</si>
  <si>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</si>
  <si>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</si>
  <si>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</si>
  <si>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</si>
  <si>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</si>
  <si>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</si>
  <si>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</si>
  <si>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</si>
  <si>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</si>
  <si>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</si>
  <si>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</si>
  <si>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</si>
  <si>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</si>
  <si>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</si>
  <si>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</si>
  <si>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</si>
  <si>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</si>
  <si>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</si>
  <si>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</si>
  <si>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</si>
  <si>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</si>
  <si>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</si>
  <si>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</si>
  <si>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</si>
  <si>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</si>
  <si>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</si>
  <si>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</si>
  <si>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</si>
  <si>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</si>
  <si>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</si>
  <si>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</si>
  <si>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</si>
  <si>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</si>
  <si>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</si>
  <si>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</si>
  <si>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</si>
  <si>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</si>
  <si>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</si>
  <si>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</si>
  <si>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</si>
  <si>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</si>
  <si>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</si>
  <si>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</si>
  <si>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</si>
  <si>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</si>
  <si>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</si>
  <si>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</si>
  <si>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</si>
  <si>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</si>
  <si>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</si>
  <si>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</si>
  <si>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</si>
  <si>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</si>
  <si>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</si>
  <si>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</si>
  <si>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</si>
  <si>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</si>
  <si>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</si>
  <si>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</si>
  <si>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</si>
  <si>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</si>
  <si>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</si>
  <si>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</si>
  <si>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</si>
  <si>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</si>
  <si>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</si>
  <si>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</si>
  <si>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</si>
  <si>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</si>
  <si>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</si>
  <si>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</si>
  <si>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</si>
  <si>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</si>
  <si>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</si>
  <si>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</si>
  <si>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</si>
  <si>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</si>
  <si>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</si>
  <si>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</si>
  <si>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</si>
  <si>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</si>
  <si>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</si>
  <si>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</si>
  <si>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</si>
  <si>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</si>
  <si>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</si>
  <si>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</si>
  <si>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</si>
  <si>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</si>
  <si>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</si>
  <si>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</si>
  <si>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</si>
  <si>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</si>
  <si>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</si>
  <si>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</si>
  <si>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</si>
  <si>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</si>
  <si>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</si>
  <si>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</si>
  <si>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</si>
  <si>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</si>
  <si>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</si>
  <si>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</si>
  <si>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</si>
  <si>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</si>
  <si>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</si>
  <si>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</si>
  <si>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</si>
  <si>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</si>
  <si>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</si>
  <si>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</si>
  <si>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</si>
  <si>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</si>
  <si>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</si>
  <si>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</si>
  <si>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</si>
  <si>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</si>
  <si>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</si>
  <si>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</si>
  <si>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</si>
  <si>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</si>
  <si>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</si>
  <si>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</si>
  <si>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</si>
  <si>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</si>
  <si>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</si>
  <si>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</si>
  <si>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</si>
  <si>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</si>
  <si>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</si>
  <si>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</si>
  <si>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</si>
  <si>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</si>
  <si>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</si>
  <si>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</si>
  <si>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</si>
  <si>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</si>
  <si>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</si>
  <si>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</si>
  <si>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</si>
  <si>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</si>
  <si>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</si>
  <si>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</si>
  <si>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</si>
  <si>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</si>
  <si>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</si>
  <si>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</si>
  <si>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</si>
  <si>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</si>
  <si>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</si>
  <si>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</si>
  <si>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</si>
  <si>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</si>
  <si>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</si>
  <si>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</si>
  <si>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</si>
  <si>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</si>
  <si>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</si>
  <si>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</si>
  <si>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</si>
  <si>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</si>
  <si>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</si>
  <si>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</si>
  <si>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</si>
  <si>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</si>
  <si>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</si>
  <si>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</si>
  <si>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</si>
  <si>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</si>
  <si>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</si>
  <si>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</si>
  <si>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</si>
  <si>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</si>
  <si>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</si>
  <si>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</si>
  <si>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</si>
  <si>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</si>
  <si>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</si>
  <si>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</si>
  <si>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</si>
  <si>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</si>
  <si>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</si>
  <si>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</si>
  <si>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</si>
  <si>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</si>
  <si>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</si>
  <si>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</si>
  <si>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</si>
  <si>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</si>
  <si>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</si>
  <si>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</si>
  <si>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</si>
  <si>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</si>
  <si>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</si>
  <si>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</si>
  <si>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</si>
  <si>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</si>
  <si>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</si>
  <si>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</si>
  <si>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</si>
  <si>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</si>
  <si>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</si>
  <si>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</si>
  <si>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</si>
  <si>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</si>
  <si>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</si>
  <si>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</si>
  <si>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</si>
  <si>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</si>
  <si>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</si>
  <si>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</si>
  <si>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</si>
  <si>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</si>
  <si>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</si>
  <si>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</si>
  <si>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</si>
  <si>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</si>
  <si>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</si>
  <si>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</si>
  <si>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</si>
  <si>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</si>
  <si>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</si>
  <si>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</si>
  <si>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</si>
  <si>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</si>
  <si>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</si>
  <si>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</si>
  <si>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</si>
  <si>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</si>
  <si>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</si>
  <si>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</si>
  <si>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</si>
  <si>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</si>
  <si>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</si>
  <si>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</si>
  <si>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</si>
  <si>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</si>
  <si>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</si>
  <si>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</si>
  <si>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</si>
  <si>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</si>
  <si>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</si>
  <si>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</si>
  <si>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</si>
  <si>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</si>
  <si>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</si>
  <si>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</si>
  <si>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</si>
  <si>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</si>
  <si>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</si>
  <si>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</si>
  <si>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</si>
  <si>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</si>
  <si>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</si>
  <si>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</si>
  <si>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</si>
  <si>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</si>
  <si>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</si>
  <si>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</si>
  <si>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</si>
  <si>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</si>
  <si>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</si>
  <si>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</si>
  <si>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</si>
  <si>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</si>
  <si>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</si>
  <si>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</si>
  <si>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</si>
  <si>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</si>
  <si>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</si>
  <si>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</si>
  <si>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</si>
  <si>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</si>
  <si>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</si>
  <si>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</si>
  <si>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</si>
  <si>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</si>
  <si>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</si>
  <si>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</si>
  <si>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</si>
  <si>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</si>
  <si>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</si>
  <si>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</si>
  <si>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</si>
  <si>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</si>
  <si>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</si>
  <si>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</si>
  <si>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</si>
  <si>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</si>
  <si>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</si>
  <si>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</si>
  <si>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</si>
  <si>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</si>
  <si>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</si>
  <si>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</si>
  <si>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</si>
  <si>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</si>
  <si>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</si>
  <si>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</si>
  <si>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</si>
  <si>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</si>
  <si>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</si>
  <si>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</si>
  <si>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</si>
  <si>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</si>
  <si>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</si>
  <si>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</si>
  <si>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</si>
  <si>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</si>
  <si>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</si>
  <si>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</si>
  <si>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</si>
  <si>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</si>
  <si>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</si>
  <si>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</si>
  <si>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</si>
  <si>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</si>
  <si>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</si>
  <si>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</si>
  <si>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</si>
  <si>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</si>
  <si>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</si>
  <si>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</si>
  <si>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</si>
  <si>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</si>
  <si>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</si>
  <si>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</si>
  <si>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</si>
  <si>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</si>
  <si>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</si>
  <si>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</si>
  <si>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</si>
  <si>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</si>
  <si>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</si>
  <si>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</si>
  <si>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</si>
  <si>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</si>
  <si>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</si>
  <si>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</si>
  <si>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</si>
  <si>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</si>
  <si>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</si>
  <si>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</si>
  <si>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</si>
  <si>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</si>
  <si>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</si>
  <si>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</si>
  <si>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</si>
  <si>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</si>
  <si>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</si>
  <si>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</si>
  <si>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</si>
  <si>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</si>
  <si>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</si>
  <si>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</si>
  <si>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</si>
  <si>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</si>
  <si>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</si>
  <si>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</si>
  <si>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</si>
  <si>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</si>
  <si>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</si>
  <si>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</si>
  <si>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</si>
  <si>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</si>
  <si>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</si>
  <si>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</si>
  <si>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</si>
  <si>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</si>
  <si>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</si>
  <si>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</si>
  <si>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</si>
  <si>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</si>
  <si>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</si>
  <si>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</si>
  <si>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</si>
  <si>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</si>
  <si>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</si>
  <si>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</si>
  <si>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</si>
  <si>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</si>
  <si>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</si>
  <si>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</si>
  <si>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</si>
  <si>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</si>
  <si>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</si>
  <si>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</si>
  <si>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</si>
  <si>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</si>
  <si>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</si>
  <si>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</si>
  <si>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</si>
  <si>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</si>
  <si>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</si>
  <si>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</si>
  <si>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</si>
  <si>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</si>
  <si>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</si>
  <si>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</si>
  <si>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</si>
  <si>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</si>
  <si>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</si>
  <si>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</si>
  <si>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</si>
  <si>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</si>
  <si>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</si>
  <si>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</si>
  <si>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</si>
  <si>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</si>
  <si>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</si>
  <si>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</si>
  <si>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</si>
  <si>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</si>
  <si>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</si>
  <si>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</si>
  <si>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</si>
  <si>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</si>
  <si>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</si>
  <si>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</si>
  <si>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</si>
  <si>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</si>
  <si>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</si>
  <si>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</si>
  <si>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</si>
  <si>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</si>
  <si>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</si>
  <si>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</si>
  <si>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</si>
  <si>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</si>
  <si>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</si>
  <si>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</si>
  <si>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</si>
  <si>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</si>
  <si>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</si>
  <si>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</si>
  <si>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</si>
  <si>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</si>
  <si>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</si>
  <si>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</si>
  <si>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</si>
  <si>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</si>
  <si>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</si>
  <si>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</si>
  <si>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</si>
  <si>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</si>
  <si>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</si>
  <si>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</si>
  <si>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</si>
  <si>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</si>
  <si>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</si>
  <si>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</si>
  <si>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</si>
  <si>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</si>
  <si>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</si>
  <si>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</si>
  <si>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</si>
  <si>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</si>
  <si>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</si>
  <si>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</si>
  <si>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</si>
  <si>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</si>
  <si>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</si>
  <si>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</si>
  <si>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</si>
  <si>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</si>
  <si>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</si>
  <si>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</si>
  <si>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</si>
  <si>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</si>
  <si>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</si>
  <si>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</si>
  <si>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</si>
  <si>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</si>
  <si>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</si>
  <si>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</si>
  <si>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</si>
  <si>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</si>
  <si>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</si>
  <si>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</si>
  <si>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</si>
  <si>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</si>
  <si>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</si>
  <si>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</si>
  <si>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</si>
  <si>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</si>
  <si>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</si>
  <si>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</si>
  <si>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</si>
  <si>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</si>
  <si>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</si>
  <si>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</si>
  <si>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</si>
  <si>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</si>
  <si>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</si>
  <si>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</si>
  <si>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</si>
  <si>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</si>
  <si>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</si>
  <si>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</si>
  <si>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</si>
  <si>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</si>
  <si>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</si>
  <si>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</si>
  <si>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</si>
  <si>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</si>
  <si>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</si>
  <si>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</si>
  <si>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</si>
  <si>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</si>
  <si>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</si>
  <si>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</si>
  <si>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</si>
  <si>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</si>
  <si>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</si>
  <si>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</si>
  <si>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</si>
  <si>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</si>
  <si>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</si>
  <si>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</si>
  <si>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</si>
  <si>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</si>
  <si>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</si>
  <si>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</si>
  <si>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</si>
  <si>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</si>
  <si>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</si>
  <si>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</si>
  <si>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</si>
  <si>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</si>
  <si>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</si>
  <si>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</si>
  <si>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</si>
  <si>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</si>
  <si>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</si>
  <si>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</si>
  <si>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</si>
  <si>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</si>
  <si>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</si>
  <si>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</si>
  <si>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</si>
  <si>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</si>
  <si>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</si>
  <si>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</si>
  <si>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</si>
  <si>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</si>
  <si>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</si>
  <si>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</si>
  <si>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</si>
  <si>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</si>
  <si>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</si>
  <si>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</si>
  <si>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</si>
  <si>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</si>
  <si>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</si>
  <si>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</si>
  <si>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</si>
  <si>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</si>
  <si>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</si>
  <si>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</si>
  <si>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</si>
  <si>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</si>
  <si>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</si>
  <si>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</si>
  <si>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</si>
  <si>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</si>
  <si>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</si>
  <si>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</si>
  <si>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</si>
  <si>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</si>
  <si>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</si>
  <si>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</si>
  <si>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</si>
  <si>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</si>
  <si>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</si>
  <si>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</si>
  <si>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</si>
  <si>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</si>
  <si>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</si>
  <si>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</si>
  <si>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</si>
  <si>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</si>
  <si>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</si>
  <si>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</si>
  <si>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</si>
  <si>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</si>
  <si>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</si>
  <si>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</si>
  <si>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</si>
  <si>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</si>
  <si>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</si>
  <si>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</si>
  <si>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</si>
  <si>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</si>
  <si>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</si>
  <si>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</si>
  <si>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</si>
  <si>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</si>
  <si>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</si>
  <si>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</si>
  <si>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</si>
  <si>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</si>
  <si>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</si>
  <si>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</si>
  <si>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</si>
  <si>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</si>
  <si>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</si>
  <si>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</si>
  <si>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</si>
  <si>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</si>
  <si>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</si>
  <si>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</si>
  <si>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</si>
  <si>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</si>
  <si>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</si>
  <si>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</si>
  <si>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</si>
  <si>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</si>
  <si>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</si>
  <si>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</si>
  <si>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</si>
  <si>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</si>
  <si>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</si>
  <si>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</si>
  <si>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</si>
  <si>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</si>
  <si>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</si>
  <si>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</si>
  <si>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</si>
  <si>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</si>
  <si>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</si>
  <si>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</si>
  <si>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</si>
  <si>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</si>
  <si>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</si>
  <si>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</si>
  <si>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</si>
  <si>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</si>
  <si>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</si>
  <si>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</si>
  <si>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</si>
  <si>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</si>
  <si>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</si>
  <si>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</si>
  <si>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</si>
  <si>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</si>
  <si>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</si>
  <si>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</si>
  <si>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</si>
  <si>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</si>
  <si>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</si>
  <si>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</si>
  <si>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</si>
  <si>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</si>
  <si>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</si>
  <si>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</si>
  <si>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</si>
  <si>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</si>
  <si>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</si>
  <si>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</si>
  <si>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</si>
  <si>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</si>
  <si>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</si>
  <si>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</si>
  <si>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</si>
  <si>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</si>
  <si>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</si>
  <si>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</si>
  <si>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</si>
  <si>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</si>
  <si>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</si>
  <si>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</si>
  <si>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</si>
  <si>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</si>
  <si>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</si>
  <si>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</si>
  <si>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</si>
  <si>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</si>
  <si>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</si>
  <si>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</si>
  <si>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</si>
  <si>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</si>
  <si>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</si>
  <si>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</si>
  <si>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</si>
  <si>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</si>
  <si>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</si>
  <si>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</si>
  <si>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</si>
  <si>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</si>
  <si>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</si>
  <si>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</si>
  <si>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</si>
  <si>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</si>
  <si>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</si>
  <si>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</si>
  <si>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</si>
  <si>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</si>
  <si>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</si>
  <si>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</si>
  <si>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</si>
  <si>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</si>
  <si>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</si>
  <si>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</si>
  <si>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</si>
  <si>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</si>
  <si>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</si>
  <si>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</si>
  <si>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</si>
  <si>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</si>
  <si>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</si>
  <si>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</si>
  <si>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</si>
  <si>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</si>
  <si>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</si>
  <si>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</si>
  <si>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</si>
  <si>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</si>
  <si>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</si>
  <si>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</si>
  <si>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</si>
  <si>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</si>
  <si>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</si>
  <si>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</si>
  <si>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</si>
  <si>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</si>
  <si>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</si>
  <si>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</si>
  <si>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</si>
  <si>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</si>
  <si>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</si>
  <si>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</si>
  <si>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</si>
  <si>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</si>
  <si>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</si>
  <si>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</si>
  <si>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</si>
  <si>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</si>
  <si>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</si>
  <si>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</si>
  <si>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</si>
  <si>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</si>
  <si>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</si>
  <si>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</si>
  <si>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</si>
  <si>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</si>
  <si>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</si>
  <si>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</si>
  <si>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</si>
  <si>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</si>
  <si>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</si>
  <si>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</si>
  <si>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</si>
  <si>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</si>
  <si>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</si>
  <si>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</si>
  <si>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</si>
  <si>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</si>
  <si>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</si>
  <si>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</si>
  <si>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</si>
  <si>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</si>
  <si>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</si>
  <si>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</si>
  <si>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</si>
  <si>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</si>
  <si>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</si>
  <si>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</si>
  <si>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</si>
  <si>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</si>
  <si>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</si>
  <si>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</si>
  <si>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</si>
  <si>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</si>
  <si>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</si>
  <si>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</si>
  <si>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</si>
  <si>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</si>
  <si>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</si>
  <si>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</si>
  <si>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</si>
  <si>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</si>
  <si>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</si>
  <si>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</si>
  <si>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</si>
  <si>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</si>
  <si>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</si>
  <si>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</si>
  <si>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</si>
  <si>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</si>
  <si>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</si>
  <si>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</si>
  <si>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</si>
  <si>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</si>
  <si>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</si>
  <si>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</si>
  <si>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</si>
  <si>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</si>
  <si>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</si>
  <si>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</si>
  <si>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</si>
  <si>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</si>
  <si>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</si>
  <si>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</si>
  <si>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</si>
  <si>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</si>
  <si>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</si>
  <si>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</si>
  <si>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</si>
  <si>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</si>
  <si>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</si>
  <si>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</si>
  <si>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</si>
  <si>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</si>
  <si>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</si>
  <si>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</si>
  <si>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</si>
  <si>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</si>
  <si>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</si>
  <si>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</si>
  <si>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</si>
  <si>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</si>
  <si>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</si>
  <si>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</si>
  <si>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</si>
  <si>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</si>
  <si>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</si>
  <si>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</si>
  <si>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</si>
  <si>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</si>
  <si>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</si>
  <si>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</si>
  <si>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</si>
  <si>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</si>
  <si>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</si>
  <si>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</si>
  <si>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</si>
  <si>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</si>
  <si>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</si>
  <si>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</si>
  <si>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</si>
  <si>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</si>
  <si>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</si>
  <si>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</si>
  <si>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</si>
  <si>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</si>
  <si>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</si>
  <si>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</si>
  <si>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</si>
  <si>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</si>
  <si>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</si>
  <si>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</si>
  <si>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</si>
  <si>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</si>
  <si>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</si>
  <si>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</si>
  <si>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</si>
  <si>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</si>
  <si>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</si>
  <si>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</si>
  <si>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</si>
  <si>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</si>
  <si>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</si>
  <si>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</si>
  <si>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</si>
  <si>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</si>
  <si>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</si>
  <si>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</si>
  <si>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</si>
  <si>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</si>
  <si>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</si>
  <si>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</si>
  <si>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</si>
  <si>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</si>
  <si>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</si>
  <si>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</si>
  <si>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</si>
  <si>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</si>
  <si>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</si>
  <si>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</si>
  <si>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</si>
  <si>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</si>
  <si>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</si>
  <si>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</si>
  <si>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</si>
  <si>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</si>
  <si>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</si>
  <si>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</si>
  <si>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</si>
  <si>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</si>
  <si>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</si>
  <si>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</si>
  <si>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</si>
  <si>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</si>
  <si>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</si>
  <si>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</si>
  <si>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</si>
  <si>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</si>
  <si>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</si>
  <si>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</si>
  <si>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</si>
  <si>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</si>
  <si>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</si>
  <si>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</si>
  <si>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</si>
  <si>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</si>
  <si>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</si>
  <si>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</si>
  <si>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</si>
  <si>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</si>
  <si>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</si>
  <si>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</si>
  <si>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</si>
  <si>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</si>
  <si>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</si>
  <si>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</si>
  <si>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</si>
  <si>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</si>
  <si>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</si>
  <si>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</si>
  <si>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</si>
  <si>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</si>
  <si>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</si>
  <si>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</si>
  <si>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</si>
  <si>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</si>
  <si>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</si>
  <si>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</si>
  <si>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</si>
  <si>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</si>
  <si>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</si>
  <si>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</si>
  <si>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</si>
  <si>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</si>
  <si>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</si>
  <si>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</si>
  <si>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</si>
  <si>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</si>
  <si>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</si>
  <si>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</si>
  <si>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</si>
  <si>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</si>
  <si>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</si>
  <si>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</si>
  <si>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</si>
  <si>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</si>
  <si>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</si>
  <si>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</si>
  <si>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</si>
  <si>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</si>
  <si>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</si>
  <si>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</si>
  <si>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</si>
  <si>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</si>
  <si>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</si>
  <si>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</si>
  <si>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</si>
  <si>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</si>
  <si>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</si>
  <si>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</si>
  <si>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</si>
  <si>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</si>
  <si>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</si>
  <si>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</si>
  <si>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</si>
  <si>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</si>
  <si>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</si>
  <si>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</si>
  <si>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</si>
  <si>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</si>
  <si>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</si>
  <si>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</si>
  <si>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</si>
  <si>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</si>
  <si>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</si>
  <si>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</si>
  <si>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</si>
  <si>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</si>
  <si>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</si>
  <si>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</si>
  <si>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</si>
  <si>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</si>
  <si>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</si>
  <si>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</si>
  <si>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</si>
  <si>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</si>
  <si>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</si>
  <si>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</si>
  <si>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</si>
  <si>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</si>
  <si>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</si>
  <si>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</si>
  <si>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</si>
  <si>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</si>
  <si>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</si>
  <si>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</si>
  <si>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</si>
  <si>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</si>
  <si>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</si>
  <si>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</si>
  <si>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</si>
  <si>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</si>
  <si>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</si>
  <si>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</si>
  <si>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</si>
  <si>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</si>
  <si>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</si>
  <si>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</si>
  <si>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</si>
  <si>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</si>
  <si>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</si>
  <si>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</si>
  <si>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</si>
  <si>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</si>
  <si>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</si>
  <si>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</si>
  <si>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</si>
  <si>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</si>
  <si>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</si>
  <si>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</si>
  <si>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</si>
  <si>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</si>
  <si>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</si>
  <si>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</si>
  <si>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</si>
  <si>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</si>
  <si>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</si>
  <si>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</si>
  <si>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</si>
  <si>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</si>
  <si>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</si>
  <si>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</si>
  <si>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</si>
  <si>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</si>
  <si>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</si>
  <si>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</si>
  <si>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</si>
  <si>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</si>
  <si>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</si>
  <si>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</si>
  <si>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</si>
  <si>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</si>
  <si>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</si>
  <si>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</si>
  <si>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</si>
  <si>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</si>
  <si>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</si>
  <si>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</si>
  <si>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</si>
  <si>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</si>
  <si>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</si>
  <si>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</si>
  <si>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</si>
  <si>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</si>
  <si>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</si>
  <si>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</si>
  <si>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</si>
  <si>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</si>
  <si>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</si>
  <si>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</si>
  <si>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</si>
  <si>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</si>
  <si>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</si>
  <si>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</si>
  <si>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</si>
  <si>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</si>
  <si>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</si>
  <si>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</si>
  <si>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</si>
  <si>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</si>
  <si>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</si>
  <si>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</si>
  <si>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</si>
  <si>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</si>
  <si>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</si>
  <si>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</si>
  <si>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</si>
  <si>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</si>
  <si>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</si>
  <si>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</si>
  <si>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</si>
  <si>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</si>
  <si>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</si>
  <si>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</si>
  <si>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</si>
  <si>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</si>
  <si>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</si>
  <si>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</si>
  <si>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</si>
  <si>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</si>
  <si>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</si>
  <si>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</si>
  <si>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</si>
  <si>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</si>
  <si>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</si>
  <si>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</si>
  <si>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</si>
  <si>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</si>
  <si>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</si>
  <si>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</si>
  <si>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</si>
  <si>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</si>
  <si>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</si>
  <si>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</si>
  <si>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</si>
  <si>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</si>
  <si>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</si>
  <si>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</si>
  <si>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</si>
  <si>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</si>
  <si>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</si>
  <si>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</si>
  <si>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</si>
  <si>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</si>
  <si>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</si>
  <si>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</si>
  <si>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</si>
  <si>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</si>
  <si>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</si>
  <si>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</si>
  <si>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</si>
  <si>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</si>
  <si>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</si>
  <si>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</si>
  <si>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</si>
  <si>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</si>
  <si>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</si>
  <si>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</si>
  <si>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</si>
  <si>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</si>
  <si>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</si>
  <si>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</si>
  <si>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</si>
  <si>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</si>
  <si>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</si>
  <si>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</si>
  <si>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</si>
  <si>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</si>
  <si>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</si>
  <si>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</si>
  <si>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</si>
  <si>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</si>
  <si>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</si>
  <si>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</si>
  <si>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</si>
  <si>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</si>
  <si>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</si>
  <si>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</si>
  <si>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</si>
  <si>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</si>
  <si>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</si>
  <si>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</si>
  <si>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</si>
  <si>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</si>
  <si>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</si>
  <si>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</si>
  <si>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</si>
  <si>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</si>
  <si>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</si>
  <si>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</si>
  <si>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</si>
  <si>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</si>
  <si>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</si>
  <si>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</si>
  <si>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</si>
  <si>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</si>
  <si>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</si>
  <si>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</si>
  <si>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</si>
  <si>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</si>
  <si>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</si>
  <si>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</si>
  <si>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</si>
  <si>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</si>
  <si>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</si>
  <si>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</si>
  <si>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</si>
  <si>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</si>
  <si>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</si>
  <si>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</si>
  <si>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</si>
  <si>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</si>
  <si>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</si>
  <si>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</si>
  <si>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</si>
  <si>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</si>
  <si>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</si>
  <si>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</si>
  <si>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</si>
  <si>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</si>
  <si>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</si>
  <si>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</si>
  <si>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</si>
  <si>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</si>
  <si>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</si>
  <si>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</si>
  <si>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</si>
  <si>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</si>
  <si>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</si>
  <si>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</si>
  <si>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</si>
  <si>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</si>
  <si>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</si>
  <si>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</si>
  <si>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</si>
  <si>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</si>
  <si>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</si>
  <si>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</si>
  <si>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</si>
  <si>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</si>
  <si>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</si>
  <si>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</si>
  <si>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</si>
  <si>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</si>
  <si>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</si>
  <si>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</si>
  <si>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</si>
  <si>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</si>
  <si>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</si>
  <si>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</si>
  <si>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</si>
  <si>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</si>
  <si>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</si>
  <si>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</si>
  <si>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</si>
  <si>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</si>
  <si>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</si>
  <si>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</si>
  <si>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</si>
  <si>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</si>
  <si>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</si>
  <si>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</si>
  <si>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</si>
  <si>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</si>
  <si>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</si>
  <si>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</si>
  <si>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</si>
  <si>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</si>
  <si>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</si>
  <si>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</si>
  <si>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</si>
  <si>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</si>
  <si>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</si>
  <si>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</si>
  <si>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</si>
  <si>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</si>
  <si>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</si>
  <si>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</si>
  <si>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</si>
  <si>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</si>
  <si>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</si>
  <si>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</si>
  <si>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</si>
  <si>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</si>
  <si>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</si>
  <si>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</si>
  <si>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</si>
  <si>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</si>
  <si>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</si>
  <si>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</si>
  <si>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</si>
  <si>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</si>
  <si>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</si>
  <si>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</si>
  <si>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</si>
  <si>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</si>
  <si>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</si>
  <si>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</si>
  <si>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</si>
  <si>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</si>
  <si>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</si>
  <si>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</si>
  <si>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</si>
  <si>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</si>
  <si>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</si>
  <si>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</si>
  <si>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</si>
  <si>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</si>
  <si>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</si>
  <si>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</si>
  <si>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</si>
  <si>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</si>
  <si>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</si>
  <si>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</si>
  <si>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</si>
  <si>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</si>
  <si>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</si>
  <si>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</si>
  <si>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</si>
  <si>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</si>
  <si>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</si>
  <si>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</si>
  <si>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</si>
  <si>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</si>
  <si>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</si>
  <si>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</si>
  <si>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</si>
  <si>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</si>
  <si>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</si>
  <si>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</si>
  <si>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</si>
  <si>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</si>
  <si>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</si>
  <si>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</si>
  <si>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</si>
  <si>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</si>
  <si>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</si>
  <si>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</si>
  <si>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</si>
  <si>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</si>
  <si>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</si>
  <si>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</si>
  <si>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</si>
  <si>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</si>
  <si>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</si>
  <si>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</si>
  <si>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</si>
  <si>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</si>
  <si>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</si>
  <si>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</si>
  <si>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</si>
  <si>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</si>
  <si>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</si>
  <si>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</si>
  <si>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</si>
  <si>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</si>
  <si>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</si>
  <si>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</si>
  <si>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</si>
  <si>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</si>
  <si>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</si>
  <si>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</si>
  <si>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</si>
  <si>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</si>
  <si>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</si>
  <si>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</si>
  <si>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</si>
  <si>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</si>
  <si>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</si>
  <si>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</si>
  <si>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</si>
  <si>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</si>
  <si>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</si>
  <si>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</si>
  <si>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</si>
  <si>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</si>
  <si>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</si>
  <si>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</si>
  <si>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</si>
  <si>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</si>
  <si>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</si>
  <si>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</si>
  <si>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</si>
  <si>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</si>
  <si>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</si>
  <si>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</si>
  <si>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</si>
  <si>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</si>
  <si>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</si>
  <si>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</si>
  <si>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</si>
  <si>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</si>
  <si>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</si>
  <si>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</si>
  <si>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</si>
  <si>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</si>
  <si>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</si>
  <si>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</si>
  <si>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</si>
  <si>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</si>
  <si>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</si>
  <si>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</si>
  <si>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</si>
  <si>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</si>
  <si>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</si>
  <si>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</si>
  <si>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</si>
  <si>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</si>
  <si>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</si>
  <si>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</si>
  <si>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</si>
  <si>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</si>
  <si>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</si>
  <si>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</si>
  <si>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</si>
  <si>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</si>
  <si>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</si>
  <si>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</si>
  <si>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</si>
  <si>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</si>
  <si>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</si>
  <si>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</si>
  <si>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</si>
  <si>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</si>
  <si>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</si>
  <si>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</si>
  <si>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</si>
  <si>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</si>
  <si>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</si>
  <si>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</si>
  <si>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</si>
  <si>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</si>
  <si>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</si>
  <si>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</si>
  <si>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</si>
  <si>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</si>
  <si>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</si>
  <si>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</si>
  <si>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</si>
  <si>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</si>
  <si>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</si>
  <si>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</si>
  <si>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</si>
  <si>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</si>
  <si>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</si>
  <si>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</si>
  <si>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</si>
  <si>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</si>
  <si>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</si>
  <si>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</si>
  <si>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</si>
  <si>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</si>
  <si>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</si>
  <si>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</si>
  <si>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</si>
  <si>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</si>
  <si>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</si>
  <si>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</si>
  <si>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</si>
  <si>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</si>
  <si>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</si>
  <si>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</si>
  <si>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</si>
  <si>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</si>
  <si>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</si>
  <si>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</si>
  <si>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</si>
  <si>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</si>
  <si>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</si>
  <si>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</si>
  <si>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</si>
  <si>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</si>
  <si>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</si>
  <si>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</si>
  <si>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</si>
  <si>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</si>
  <si>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</si>
  <si>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</si>
  <si>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</si>
  <si>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</si>
  <si>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</si>
  <si>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</si>
  <si>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</si>
  <si>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</si>
  <si>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</si>
  <si>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</si>
  <si>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</si>
  <si>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</si>
  <si>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</si>
  <si>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</si>
  <si>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</si>
  <si>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</si>
  <si>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</si>
  <si>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</si>
  <si>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</si>
  <si>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</si>
  <si>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</si>
  <si>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</si>
  <si>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</si>
  <si>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</si>
  <si>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</si>
  <si>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</si>
  <si>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</si>
  <si>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</si>
  <si>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</si>
  <si>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</si>
  <si>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</si>
  <si>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</si>
  <si>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</si>
  <si>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</si>
  <si>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</si>
  <si>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</si>
  <si>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</si>
  <si>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</si>
  <si>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</si>
  <si>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</si>
  <si>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</si>
  <si>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</si>
  <si>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</si>
  <si>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</si>
  <si>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</si>
  <si>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</si>
  <si>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</si>
  <si>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</si>
  <si>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</si>
  <si>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</si>
  <si>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</si>
  <si>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</si>
  <si>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</si>
  <si>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</si>
  <si>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</si>
  <si>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</si>
  <si>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</si>
  <si>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</si>
  <si>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</si>
  <si>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</si>
  <si>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</si>
  <si>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</si>
  <si>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</si>
  <si>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</si>
  <si>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</si>
  <si>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</si>
  <si>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</si>
  <si>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</si>
  <si>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</si>
  <si>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</si>
  <si>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</si>
  <si>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</si>
  <si>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</si>
  <si>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</si>
  <si>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</si>
  <si>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</si>
  <si>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</si>
  <si>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</si>
  <si>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</si>
  <si>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</si>
  <si>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</si>
  <si>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</si>
  <si>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</si>
  <si>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</si>
  <si>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</si>
  <si>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</si>
  <si>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</si>
  <si>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</si>
  <si>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</si>
  <si>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</si>
  <si>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</si>
  <si>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</si>
  <si>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</si>
  <si>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</si>
  <si>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</si>
  <si>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</si>
  <si>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</si>
  <si>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</si>
  <si>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</si>
  <si>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</si>
  <si>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</si>
  <si>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</si>
  <si>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</si>
  <si>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</si>
  <si>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</si>
  <si>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</si>
  <si>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</si>
  <si>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</si>
  <si>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</si>
  <si>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</si>
  <si>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</si>
  <si>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</si>
  <si>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</si>
  <si>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</si>
  <si>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</si>
  <si>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</si>
  <si>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</si>
  <si>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</si>
  <si>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</si>
  <si>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</si>
  <si>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</si>
  <si>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</si>
  <si>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</si>
  <si>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</si>
  <si>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</si>
  <si>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</si>
  <si>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</si>
  <si>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</si>
  <si>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</si>
  <si>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</si>
  <si>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</si>
  <si>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</si>
  <si>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</si>
  <si>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</si>
  <si>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</si>
  <si>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</si>
  <si>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</si>
  <si>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</si>
  <si>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</si>
  <si>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</si>
  <si>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</si>
  <si>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</si>
  <si>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</si>
  <si>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</si>
  <si>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</si>
  <si>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</si>
  <si>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</si>
  <si>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</si>
  <si>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</si>
  <si>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</si>
  <si>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</si>
  <si>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</si>
  <si>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</si>
  <si>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</si>
  <si>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</si>
  <si>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</si>
  <si>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</si>
  <si>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</si>
  <si>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</si>
  <si>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</si>
  <si>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</si>
  <si>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</si>
  <si>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</si>
  <si>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</si>
  <si>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</si>
  <si>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</si>
  <si>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</si>
  <si>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</si>
  <si>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</si>
  <si>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</si>
  <si>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</si>
  <si>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</si>
  <si>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</si>
  <si>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</si>
  <si>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</si>
  <si>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</si>
  <si>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</si>
  <si>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</si>
  <si>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</si>
  <si>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</si>
  <si>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</si>
  <si>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</si>
  <si>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</si>
  <si>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</si>
  <si>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</si>
  <si>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</si>
  <si>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</si>
  <si>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</si>
  <si>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</si>
  <si>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</si>
  <si>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</si>
  <si>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</si>
  <si>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</si>
  <si>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</si>
  <si>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</si>
  <si>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</si>
  <si>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</si>
  <si>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</si>
  <si>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</si>
  <si>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</si>
  <si>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</si>
  <si>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</si>
  <si>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</si>
  <si>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</si>
  <si>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</si>
  <si>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</si>
  <si>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</si>
  <si>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</si>
  <si>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</si>
  <si>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</si>
  <si>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</si>
  <si>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</si>
  <si>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</si>
  <si>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</si>
  <si>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</si>
  <si>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</si>
  <si>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</si>
  <si>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</si>
  <si>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</si>
  <si>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</si>
  <si>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</si>
  <si>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</si>
  <si>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</si>
  <si>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</si>
  <si>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</si>
  <si>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</si>
  <si>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</si>
  <si>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</si>
  <si>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</si>
  <si>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</si>
  <si>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</si>
  <si>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</si>
  <si>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</si>
  <si>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</si>
  <si>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</si>
  <si>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</si>
  <si>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</si>
  <si>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</si>
  <si>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</si>
  <si>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</si>
  <si>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</si>
  <si>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</si>
  <si>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</si>
  <si>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</si>
  <si>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</si>
  <si>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</si>
  <si>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</si>
  <si>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</si>
  <si>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</si>
  <si>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</si>
  <si>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</si>
  <si>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</si>
  <si>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</si>
  <si>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</si>
  <si>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</si>
  <si>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</si>
  <si>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</si>
  <si>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</si>
  <si>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</si>
  <si>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</si>
  <si>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</si>
  <si>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</si>
  <si>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</si>
  <si>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</si>
  <si>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</si>
  <si>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</si>
  <si>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</si>
  <si>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</si>
  <si>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</si>
  <si>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</si>
  <si>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</si>
  <si>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</si>
  <si>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</si>
  <si>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</si>
  <si>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</si>
  <si>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</si>
  <si>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</si>
  <si>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</si>
  <si>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</si>
  <si>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</si>
  <si>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</si>
  <si>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</si>
  <si>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</si>
  <si>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</si>
  <si>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</si>
  <si>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</si>
  <si>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</si>
  <si>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</si>
  <si>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</si>
  <si>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</si>
  <si>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</si>
  <si>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</si>
  <si>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</si>
  <si>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</si>
  <si>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</si>
  <si>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</si>
  <si>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</si>
  <si>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</si>
  <si>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</si>
  <si>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</si>
  <si>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</si>
  <si>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</si>
  <si>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</si>
  <si>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</si>
  <si>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</si>
  <si>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</si>
  <si>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</si>
  <si>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</si>
  <si>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</si>
  <si>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</si>
  <si>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</si>
  <si>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</si>
  <si>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</si>
  <si>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</si>
  <si>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</si>
  <si>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</si>
  <si>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</si>
  <si>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</si>
  <si>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</si>
  <si>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</si>
  <si>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</si>
  <si>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</si>
  <si>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</si>
  <si>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</si>
  <si>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</si>
  <si>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</si>
  <si>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</si>
  <si>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</si>
  <si>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</si>
  <si>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</si>
  <si>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</si>
  <si>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</si>
  <si>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</si>
  <si>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</si>
  <si>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</si>
  <si>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</si>
  <si>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</si>
  <si>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</si>
  <si>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</si>
  <si>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</si>
  <si>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</si>
  <si>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</si>
  <si>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</si>
  <si>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</si>
  <si>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</si>
  <si>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</si>
  <si>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</si>
  <si>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</si>
  <si>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</si>
  <si>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</si>
  <si>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</si>
  <si>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</si>
  <si>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</si>
  <si>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</si>
  <si>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</si>
  <si>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</si>
  <si>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</si>
  <si>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</si>
  <si>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</si>
  <si>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</si>
  <si>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</si>
  <si>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</si>
  <si>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</si>
  <si>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</si>
  <si>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</si>
  <si>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</si>
  <si>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</si>
  <si>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</si>
  <si>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</si>
  <si>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</si>
  <si>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</si>
  <si>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</si>
  <si>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</si>
  <si>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</si>
  <si>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</si>
  <si>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</si>
  <si>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</si>
  <si>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</si>
  <si>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</si>
  <si>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</si>
  <si>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</si>
  <si>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</si>
  <si>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</si>
  <si>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</si>
  <si>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</si>
  <si>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</si>
  <si>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</si>
  <si>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</si>
  <si>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</si>
  <si>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</si>
  <si>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</si>
  <si>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</si>
  <si>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</si>
  <si>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</si>
  <si>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</si>
  <si>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</si>
  <si>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</si>
  <si>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</si>
  <si>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</si>
  <si>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</si>
  <si>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</si>
  <si>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</si>
  <si>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</si>
  <si>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</si>
  <si>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</si>
  <si>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</si>
  <si>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</si>
  <si>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</si>
  <si>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</si>
  <si>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</si>
  <si>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</si>
  <si>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</si>
  <si>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</si>
  <si>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</si>
  <si>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</si>
  <si>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</si>
  <si>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</si>
  <si>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</si>
  <si>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</si>
  <si>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</si>
  <si>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</si>
  <si>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</si>
  <si>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</si>
  <si>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</si>
  <si>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</si>
  <si>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</si>
  <si>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</si>
  <si>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</si>
  <si>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</si>
  <si>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</si>
  <si>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</si>
  <si>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</si>
  <si>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</si>
  <si>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</si>
  <si>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</si>
  <si>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</si>
  <si>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</si>
  <si>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</si>
  <si>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</si>
  <si>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</si>
  <si>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</si>
  <si>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</si>
  <si>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</si>
  <si>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</si>
  <si>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</si>
  <si>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</si>
  <si>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</si>
  <si>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</si>
  <si>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</si>
  <si>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</si>
  <si>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</si>
  <si>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</si>
  <si>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</si>
  <si>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</si>
  <si>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</si>
  <si>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</si>
  <si>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</si>
  <si>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</si>
  <si>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</si>
  <si>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</si>
  <si>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</si>
  <si>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</si>
  <si>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</si>
  <si>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</si>
  <si>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</si>
  <si>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</si>
  <si>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</si>
  <si>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</si>
  <si>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</si>
  <si>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</si>
  <si>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</si>
  <si>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</si>
  <si>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</si>
  <si>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</si>
  <si>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</si>
  <si>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</si>
  <si>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</si>
  <si>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</si>
  <si>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</si>
  <si>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</si>
  <si>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</si>
  <si>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</si>
  <si>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</si>
  <si>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</si>
  <si>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</si>
  <si>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</si>
  <si>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</si>
  <si>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</si>
  <si>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</si>
  <si>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</si>
  <si>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</si>
  <si>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</si>
  <si>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</si>
  <si>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</si>
  <si>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</si>
  <si>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</si>
  <si>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</si>
  <si>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</si>
  <si>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</si>
  <si>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</si>
  <si>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</si>
  <si>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</si>
  <si>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</si>
  <si>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</si>
  <si>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</si>
  <si>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</si>
  <si>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</si>
  <si>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</si>
  <si>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</si>
  <si>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</si>
  <si>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</si>
  <si>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</si>
  <si>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</si>
  <si>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</si>
  <si>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</si>
  <si>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</si>
  <si>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</si>
  <si>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</si>
  <si>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</si>
  <si>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</si>
  <si>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</si>
  <si>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</si>
  <si>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</si>
  <si>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</si>
  <si>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</si>
  <si>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</si>
  <si>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</si>
  <si>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</si>
  <si>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</si>
  <si>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</si>
  <si>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</si>
  <si>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</si>
  <si>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</si>
  <si>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</si>
  <si>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</si>
  <si>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</si>
  <si>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</si>
  <si>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</si>
  <si>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</si>
  <si>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</si>
  <si>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</si>
  <si>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</si>
  <si>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</si>
  <si>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</si>
  <si>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</si>
  <si>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</si>
  <si>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</si>
  <si>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</si>
  <si>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</si>
  <si>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</si>
  <si>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</si>
  <si>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</si>
  <si>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</si>
  <si>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</si>
  <si>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</si>
  <si>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</si>
  <si>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</si>
  <si>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</si>
  <si>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</si>
  <si>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</si>
  <si>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</si>
  <si>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</si>
  <si>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</si>
  <si>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</si>
  <si>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</si>
  <si>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</si>
  <si>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</si>
  <si>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</si>
  <si>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</si>
  <si>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</si>
  <si>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</si>
  <si>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</si>
  <si>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</si>
  <si>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</si>
  <si>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</si>
  <si>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</si>
  <si>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</si>
  <si>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</si>
  <si>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</si>
  <si>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</si>
  <si>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</si>
  <si>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</si>
  <si>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</si>
  <si>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</si>
  <si>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</si>
  <si>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</si>
  <si>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</si>
  <si>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</si>
  <si>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</si>
  <si>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</si>
  <si>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</si>
  <si>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</si>
  <si>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</si>
  <si>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</si>
  <si>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</si>
  <si>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</si>
  <si>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</si>
  <si>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</si>
  <si>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</si>
  <si>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</si>
  <si>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</si>
  <si>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</si>
  <si>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</si>
  <si>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</si>
  <si>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</si>
  <si>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</si>
  <si>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</si>
  <si>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</si>
  <si>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</si>
  <si>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</si>
  <si>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</si>
  <si>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</si>
  <si>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</si>
  <si>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</si>
  <si>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</si>
  <si>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</si>
  <si>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</si>
  <si>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</si>
  <si>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</si>
  <si>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</si>
  <si>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</si>
  <si>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</si>
  <si>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</si>
  <si>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</si>
  <si>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</si>
  <si>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</si>
  <si>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</si>
  <si>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</si>
  <si>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</si>
  <si>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</si>
  <si>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</si>
  <si>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</si>
  <si>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</si>
  <si>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</si>
  <si>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</si>
  <si>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</si>
  <si>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</si>
  <si>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</si>
  <si>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</si>
  <si>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</si>
  <si>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</si>
  <si>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</si>
  <si>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</si>
  <si>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</si>
  <si>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</si>
  <si>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</si>
  <si>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</si>
  <si>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</si>
  <si>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</si>
  <si>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</si>
  <si>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</si>
  <si>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</si>
  <si>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</si>
  <si>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</si>
  <si>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</si>
  <si>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</si>
  <si>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</si>
  <si>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</si>
  <si>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</si>
  <si>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</si>
  <si>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</si>
  <si>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</si>
  <si>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</si>
  <si>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</si>
  <si>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</si>
  <si>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</si>
  <si>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</si>
  <si>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</si>
  <si>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</si>
  <si>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</si>
  <si>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</si>
  <si>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</si>
  <si>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</si>
  <si>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</si>
  <si>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</si>
  <si>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</si>
  <si>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</si>
  <si>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</si>
  <si>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</si>
  <si>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</si>
  <si>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</si>
  <si>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</si>
  <si>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</si>
  <si>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</si>
  <si>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</si>
  <si>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</si>
  <si>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</si>
  <si>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</si>
  <si>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</si>
  <si>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</si>
  <si>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</si>
  <si>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</si>
  <si>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</si>
  <si>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</si>
  <si>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</si>
  <si>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</si>
  <si>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</si>
  <si>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</si>
  <si>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</si>
  <si>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</si>
  <si>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</si>
  <si>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</si>
  <si>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</si>
  <si>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</si>
  <si>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</si>
  <si>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</si>
  <si>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</si>
  <si>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</si>
  <si>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</si>
  <si>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</si>
  <si>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</si>
  <si>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</si>
  <si>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</si>
  <si>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</si>
  <si>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</si>
  <si>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</si>
  <si>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</si>
  <si>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</si>
  <si>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</si>
  <si>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</si>
  <si>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</si>
  <si>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</si>
  <si>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</si>
  <si>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</si>
  <si>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</si>
  <si>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</si>
  <si>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</si>
  <si>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</si>
  <si>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</si>
  <si>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</si>
  <si>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</si>
  <si>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</si>
  <si>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</si>
  <si>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</si>
  <si>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</si>
  <si>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</si>
  <si>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</si>
  <si>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</si>
  <si>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</si>
  <si>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</si>
  <si>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</si>
  <si>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</si>
  <si>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</si>
  <si>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</si>
  <si>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</si>
  <si>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</si>
  <si>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</si>
  <si>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</si>
  <si>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</si>
  <si>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</si>
  <si>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</si>
  <si>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</si>
  <si>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</si>
  <si>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</si>
  <si>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</si>
  <si>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</si>
  <si>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</si>
  <si>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</si>
  <si>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</si>
  <si>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</si>
  <si>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</si>
  <si>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</si>
  <si>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</si>
  <si>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</si>
  <si>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</si>
  <si>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</si>
  <si>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</si>
  <si>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</si>
  <si>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</si>
  <si>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</si>
  <si>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</si>
  <si>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</si>
  <si>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</si>
  <si>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</si>
  <si>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</si>
  <si>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</si>
  <si>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</si>
  <si>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</si>
  <si>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</si>
  <si>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</si>
  <si>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</si>
  <si>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</si>
  <si>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</si>
  <si>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</si>
  <si>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</si>
  <si>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</si>
  <si>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</si>
  <si>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</si>
  <si>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</si>
  <si>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</si>
  <si>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</si>
  <si>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</si>
  <si>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</si>
  <si>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</si>
  <si>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</si>
  <si>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</si>
  <si>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</si>
  <si>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</si>
  <si>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</si>
  <si>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</si>
  <si>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</si>
  <si>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</si>
  <si>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</si>
  <si>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</si>
  <si>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</si>
  <si>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</si>
  <si>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</si>
  <si>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</si>
  <si>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</si>
  <si>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</si>
  <si>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</si>
  <si>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</si>
  <si>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</si>
  <si>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</si>
  <si>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</si>
  <si>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</si>
  <si>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</si>
  <si>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</si>
  <si>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</si>
  <si>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</si>
  <si>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</si>
  <si>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</si>
  <si>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</si>
  <si>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</si>
  <si>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</si>
  <si>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</si>
  <si>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</si>
  <si>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</si>
  <si>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</si>
  <si>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</si>
  <si>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</si>
  <si>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</si>
  <si>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</si>
  <si>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</si>
  <si>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</si>
  <si>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</si>
  <si>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</si>
  <si>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</si>
  <si>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</si>
  <si>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</si>
  <si>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</si>
  <si>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</si>
  <si>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</si>
  <si>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</si>
  <si>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</si>
  <si>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</si>
  <si>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</si>
  <si>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</si>
  <si>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</si>
  <si>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</si>
  <si>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</si>
  <si>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</si>
  <si>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</si>
  <si>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</si>
  <si>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</si>
  <si>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</si>
  <si>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</si>
  <si>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</si>
  <si>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</si>
  <si>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</si>
  <si>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</si>
  <si>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</si>
  <si>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</si>
  <si>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</si>
  <si>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</si>
  <si>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</si>
  <si>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</si>
  <si>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</si>
  <si>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</si>
  <si>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</si>
  <si>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</si>
  <si>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</si>
  <si>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</si>
  <si>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</si>
  <si>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</si>
  <si>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</si>
  <si>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</si>
  <si>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</si>
  <si>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</si>
  <si>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</si>
  <si>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</si>
  <si>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</si>
  <si>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</si>
  <si>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</si>
  <si>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</si>
  <si>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</si>
  <si>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</si>
  <si>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</si>
  <si>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</si>
  <si>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</si>
  <si>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</si>
  <si>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</si>
  <si>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</si>
  <si>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</si>
  <si>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</si>
  <si>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</si>
  <si>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</si>
  <si>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</si>
  <si>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</si>
  <si>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</si>
  <si>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</si>
  <si>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</si>
  <si>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</si>
  <si>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</si>
  <si>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</si>
  <si>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</si>
  <si>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</si>
  <si>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</si>
  <si>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</si>
  <si>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</si>
  <si>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</si>
  <si>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</si>
  <si>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</si>
  <si>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</si>
  <si>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</si>
  <si>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</si>
  <si>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</si>
  <si>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</si>
  <si>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</si>
  <si>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</si>
  <si>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</si>
  <si>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</si>
  <si>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</si>
  <si>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</si>
  <si>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</si>
  <si>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</si>
  <si>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</si>
  <si>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</si>
  <si>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</si>
  <si>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</si>
  <si>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</si>
  <si>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</si>
  <si>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</si>
  <si>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</si>
  <si>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</si>
  <si>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</si>
  <si>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</si>
  <si>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</si>
  <si>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</si>
  <si>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</si>
  <si>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</si>
  <si>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</si>
  <si>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</si>
  <si>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</si>
  <si>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</si>
  <si>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</si>
  <si>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</si>
  <si>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</si>
  <si>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</si>
  <si>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</si>
  <si>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</si>
  <si>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</si>
  <si>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</si>
  <si>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</si>
  <si>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</si>
  <si>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</si>
  <si>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</si>
  <si>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</si>
  <si>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</si>
  <si>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</si>
  <si>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</si>
  <si>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</si>
  <si>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</si>
  <si>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</si>
  <si>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</si>
  <si>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</si>
  <si>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</si>
  <si>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</si>
  <si>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</si>
  <si>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</si>
  <si>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</si>
  <si>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</si>
  <si>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</si>
  <si>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</si>
  <si>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</si>
  <si>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</si>
  <si>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</si>
  <si>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</si>
  <si>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</si>
  <si>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</si>
  <si>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</si>
  <si>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</si>
  <si>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</si>
  <si>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</si>
  <si>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</si>
  <si>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</si>
  <si>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</si>
  <si>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</si>
  <si>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</si>
  <si>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</si>
  <si>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</si>
  <si>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</si>
  <si>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</si>
  <si>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</si>
  <si>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</si>
  <si>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</si>
  <si>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</si>
  <si>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</si>
  <si>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</si>
  <si>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</si>
  <si>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</si>
  <si>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</si>
  <si>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</si>
  <si>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</si>
  <si>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</si>
  <si>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</si>
  <si>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</si>
  <si>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</si>
  <si>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</si>
  <si>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</si>
  <si>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</si>
  <si>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</si>
  <si>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</si>
  <si>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</si>
  <si>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</si>
  <si>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</si>
  <si>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</si>
  <si>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</si>
  <si>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</si>
  <si>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</si>
  <si>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</si>
  <si>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</si>
  <si>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</si>
  <si>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</si>
  <si>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</si>
  <si>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</si>
  <si>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</si>
  <si>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</si>
  <si>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</si>
  <si>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</si>
  <si>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</si>
  <si>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</si>
  <si>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</si>
  <si>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</si>
  <si>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</si>
  <si>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</si>
  <si>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</si>
  <si>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</si>
  <si>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</si>
  <si>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</si>
  <si>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</si>
  <si>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</si>
  <si>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</si>
  <si>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</si>
  <si>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</si>
  <si>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</si>
  <si>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</si>
  <si>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</si>
  <si>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</si>
  <si>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</si>
  <si>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</si>
  <si>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</si>
  <si>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</si>
  <si>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</si>
  <si>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</si>
  <si>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</si>
  <si>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</si>
  <si>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</si>
  <si>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</si>
  <si>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</si>
  <si>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</si>
  <si>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</si>
  <si>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</si>
  <si>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</si>
  <si>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</si>
  <si>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</si>
  <si>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</si>
  <si>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</si>
  <si>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</si>
  <si>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</si>
  <si>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</si>
  <si>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</si>
  <si>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</si>
  <si>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</si>
  <si>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</si>
  <si>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</si>
  <si>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</si>
  <si>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</si>
  <si>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</si>
  <si>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</si>
  <si>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</si>
  <si>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</si>
  <si>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</si>
  <si>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</si>
  <si>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</si>
  <si>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</si>
  <si>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</si>
  <si>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</si>
  <si>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</si>
  <si>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</si>
  <si>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</si>
  <si>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</si>
  <si>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</si>
  <si>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</si>
  <si>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</si>
  <si>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</si>
  <si>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</si>
  <si>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</si>
  <si>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</si>
  <si>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</si>
  <si>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</si>
  <si>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</si>
  <si>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</si>
  <si>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</si>
  <si>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</si>
  <si>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</si>
  <si>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</si>
  <si>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</si>
  <si>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</si>
  <si>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</si>
  <si>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</si>
  <si>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</si>
  <si>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</si>
  <si>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</si>
  <si>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</si>
  <si>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</si>
  <si>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</si>
  <si>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</si>
  <si>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</si>
  <si>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</si>
  <si>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</si>
  <si>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</si>
  <si>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</si>
  <si>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</si>
  <si>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</si>
  <si>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</si>
  <si>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</si>
  <si>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</si>
  <si>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</si>
  <si>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</si>
  <si>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</si>
  <si>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</si>
  <si>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</si>
  <si>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</si>
  <si>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</si>
  <si>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</si>
  <si>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</si>
  <si>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</si>
  <si>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</si>
  <si>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</si>
  <si>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</si>
  <si>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</si>
  <si>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</si>
  <si>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</si>
  <si>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</si>
  <si>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</si>
  <si>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</si>
  <si>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</si>
  <si>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</si>
  <si>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</si>
  <si>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</si>
  <si>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</si>
  <si>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</si>
  <si>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</si>
  <si>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</si>
  <si>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</si>
  <si>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</si>
  <si>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</si>
  <si>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</si>
  <si>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</si>
  <si>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</si>
  <si>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</si>
  <si>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</si>
  <si>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</si>
  <si>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</si>
  <si>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</si>
  <si>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</si>
  <si>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</si>
  <si>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</si>
  <si>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</si>
  <si>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</si>
  <si>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</si>
  <si>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</si>
  <si>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</si>
  <si>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</si>
  <si>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</si>
  <si>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</si>
  <si>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</si>
  <si>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</si>
  <si>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</si>
  <si>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</si>
  <si>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</si>
  <si>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</si>
  <si>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</si>
  <si>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</si>
  <si>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</si>
  <si>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</si>
  <si>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</si>
  <si>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</si>
  <si>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</si>
  <si>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</si>
  <si>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</si>
  <si>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</si>
  <si>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</si>
  <si>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</si>
  <si>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</si>
  <si>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</si>
  <si>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</si>
  <si>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</si>
  <si>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</si>
  <si>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</si>
  <si>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</si>
  <si>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</si>
  <si>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</si>
  <si>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</si>
  <si>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</si>
  <si>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</si>
  <si>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</si>
  <si>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</si>
  <si>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</si>
  <si>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</si>
  <si>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</si>
  <si>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</si>
  <si>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</si>
  <si>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</si>
  <si>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</si>
  <si>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</si>
  <si>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</si>
  <si>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</si>
  <si>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</si>
  <si>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</si>
  <si>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</si>
  <si>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</si>
  <si>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</si>
  <si>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</si>
  <si>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</si>
  <si>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</si>
  <si>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</si>
  <si>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</si>
  <si>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</si>
  <si>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</si>
  <si>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</si>
  <si>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</si>
  <si>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</si>
  <si>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</si>
  <si>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</si>
  <si>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</si>
  <si>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</si>
  <si>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</si>
  <si>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</si>
  <si>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</si>
  <si>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</si>
  <si>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</si>
  <si>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</si>
  <si>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</si>
  <si>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</si>
  <si>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</si>
  <si>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</si>
  <si>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</si>
  <si>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</si>
  <si>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</si>
  <si>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</si>
  <si>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</si>
  <si>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</si>
  <si>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</si>
  <si>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</si>
  <si>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</si>
  <si>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</si>
  <si>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</si>
  <si>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</si>
  <si>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</si>
  <si>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</si>
  <si>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</si>
  <si>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</si>
  <si>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</si>
  <si>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</si>
  <si>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</si>
  <si>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</si>
  <si>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</si>
  <si>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</si>
  <si>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</si>
  <si>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</si>
  <si>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</si>
  <si>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</si>
  <si>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</si>
  <si>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</si>
  <si>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</si>
  <si>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</si>
  <si>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</si>
  <si>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</si>
  <si>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</si>
  <si>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</si>
  <si>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</si>
  <si>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</si>
  <si>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</si>
  <si>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</si>
  <si>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</si>
  <si>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</si>
  <si>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</si>
  <si>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</si>
  <si>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</si>
  <si>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</si>
  <si>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</si>
  <si>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</si>
  <si>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</si>
  <si>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</si>
  <si>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</si>
  <si>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</si>
  <si>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</si>
  <si>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</si>
  <si>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</si>
  <si>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</si>
  <si>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</si>
  <si>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</si>
  <si>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</si>
  <si>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</si>
  <si>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</si>
  <si>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</si>
  <si>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</si>
  <si>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</si>
  <si>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</si>
  <si>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</si>
  <si>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</si>
  <si>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</si>
  <si>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</si>
  <si>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</si>
  <si>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</si>
  <si>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</si>
  <si>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</si>
  <si>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</si>
  <si>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</si>
  <si>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</si>
  <si>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</si>
  <si>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</si>
  <si>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</si>
  <si>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</si>
  <si>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</si>
  <si>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</si>
  <si>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</si>
  <si>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</si>
  <si>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</si>
  <si>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</si>
  <si>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</si>
  <si>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</si>
  <si>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</si>
  <si>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</si>
  <si>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</si>
  <si>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</si>
  <si>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</si>
  <si>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</si>
  <si>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</si>
  <si>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</si>
  <si>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</si>
  <si>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</si>
  <si>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</si>
  <si>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</si>
  <si>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</si>
  <si>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</si>
  <si>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</si>
  <si>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</si>
  <si>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</si>
  <si>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</si>
  <si>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</si>
  <si>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</si>
  <si>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</si>
  <si>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</si>
  <si>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</si>
  <si>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</si>
  <si>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</si>
  <si>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</si>
  <si>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</si>
  <si>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</si>
  <si>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</si>
  <si>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</si>
  <si>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</si>
  <si>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</si>
  <si>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</si>
  <si>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</si>
  <si>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</si>
  <si>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</si>
  <si>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</si>
  <si>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</si>
  <si>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</si>
  <si>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</si>
  <si>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</si>
  <si>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</si>
  <si>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</si>
  <si>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</si>
  <si>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</si>
  <si>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</si>
  <si>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</si>
  <si>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</si>
  <si>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</si>
  <si>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</si>
  <si>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</si>
  <si>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</si>
  <si>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</si>
  <si>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</si>
  <si>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</si>
  <si>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</si>
  <si>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</si>
  <si>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</si>
  <si>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</si>
  <si>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</si>
  <si>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</si>
  <si>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</si>
  <si>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</si>
  <si>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</si>
  <si>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</si>
  <si>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</si>
  <si>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</si>
  <si>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</si>
  <si>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</si>
  <si>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</si>
  <si>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</si>
  <si>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</si>
  <si>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</si>
  <si>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</si>
  <si>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</si>
  <si>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</si>
  <si>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</si>
  <si>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</si>
  <si>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</si>
  <si>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</si>
  <si>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</si>
  <si>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</si>
  <si>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</si>
  <si>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</si>
  <si>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</si>
  <si>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</si>
  <si>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</si>
  <si>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</si>
  <si>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</si>
  <si>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</si>
  <si>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</si>
  <si>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</si>
  <si>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</si>
  <si>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</si>
  <si>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</si>
  <si>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</si>
  <si>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</si>
  <si>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</si>
  <si>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</si>
  <si>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</si>
  <si>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</si>
  <si>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</si>
  <si>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</si>
  <si>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</si>
  <si>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</si>
  <si>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</si>
  <si>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</si>
  <si>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</si>
  <si>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</si>
  <si>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</si>
  <si>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</si>
  <si>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</si>
  <si>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</si>
  <si>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</si>
  <si>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</si>
  <si>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</si>
  <si>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</si>
  <si>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</si>
  <si>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</si>
  <si>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</si>
  <si>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</si>
  <si>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</si>
  <si>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</si>
  <si>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</si>
  <si>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</si>
  <si>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</si>
  <si>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</si>
  <si>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</si>
  <si>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</si>
  <si>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</si>
  <si>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</si>
  <si>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</si>
  <si>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</si>
  <si>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</si>
  <si>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</si>
  <si>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</si>
  <si>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</si>
  <si>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</si>
  <si>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</si>
  <si>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</si>
  <si>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</si>
  <si>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</si>
  <si>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</si>
  <si>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</si>
  <si>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</si>
  <si>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</si>
  <si>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</si>
  <si>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</si>
  <si>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</si>
  <si>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</si>
  <si>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</si>
  <si>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</si>
  <si>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</si>
  <si>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</si>
  <si>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</si>
  <si>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</si>
  <si>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</si>
  <si>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</si>
  <si>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</si>
  <si>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</si>
  <si>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</si>
  <si>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</si>
  <si>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</si>
  <si>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</si>
  <si>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</si>
  <si>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</si>
  <si>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</si>
  <si>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</si>
  <si>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</si>
  <si>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</si>
  <si>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</si>
  <si>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</si>
  <si>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</si>
  <si>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</si>
  <si>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</si>
  <si>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</si>
  <si>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</si>
  <si>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</si>
  <si>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</si>
  <si>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</si>
  <si>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</si>
  <si>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</si>
  <si>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</si>
  <si>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</si>
  <si>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</si>
  <si>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</si>
  <si>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</si>
  <si>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</si>
  <si>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</si>
  <si>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</si>
  <si>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</si>
  <si>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</si>
  <si>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</si>
  <si>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</si>
  <si>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</si>
  <si>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</si>
  <si>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</si>
  <si>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</si>
  <si>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</si>
  <si>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</si>
  <si>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</si>
  <si>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</si>
  <si>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</si>
  <si>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</si>
  <si>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</si>
  <si>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</si>
  <si>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</si>
  <si>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</si>
  <si>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</si>
  <si>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</si>
  <si>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</si>
  <si>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</si>
  <si>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</si>
  <si>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</si>
  <si>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</si>
  <si>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</si>
  <si>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</si>
  <si>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</si>
  <si>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</si>
  <si>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</si>
  <si>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</si>
  <si>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</si>
  <si>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</si>
  <si>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</si>
  <si>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</si>
  <si>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</si>
  <si>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</si>
  <si>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</si>
  <si>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</si>
  <si>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</si>
  <si>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</si>
  <si>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</si>
  <si>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</si>
  <si>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</si>
  <si>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</si>
  <si>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</si>
  <si>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</si>
  <si>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</si>
  <si>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</si>
  <si>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</si>
  <si>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</si>
  <si>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</si>
  <si>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</si>
  <si>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</si>
  <si>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</si>
  <si>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</si>
  <si>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</si>
  <si>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</si>
  <si>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</si>
  <si>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</si>
  <si>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</si>
  <si>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</si>
  <si>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</si>
  <si>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</si>
  <si>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</si>
  <si>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</si>
  <si>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</si>
  <si>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</si>
  <si>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</si>
  <si>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</si>
  <si>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</si>
  <si>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</si>
  <si>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</si>
  <si>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</si>
  <si>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</si>
  <si>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</si>
  <si>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</si>
  <si>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</si>
  <si>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</si>
  <si>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</si>
  <si>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</si>
  <si>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</si>
  <si>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</si>
  <si>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</si>
  <si>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</si>
  <si>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</si>
  <si>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</si>
  <si>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</si>
  <si>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</si>
  <si>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</si>
  <si>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</si>
  <si>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</si>
  <si>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</si>
  <si>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</si>
  <si>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</si>
  <si>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</si>
  <si>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</si>
  <si>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</si>
  <si>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</si>
  <si>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</si>
  <si>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</si>
  <si>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</si>
  <si>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</si>
  <si>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</si>
  <si>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</si>
  <si>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</si>
  <si>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</si>
  <si>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</si>
  <si>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</si>
  <si>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</si>
  <si>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</si>
  <si>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</si>
  <si>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</si>
  <si>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</si>
  <si>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</si>
  <si>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</si>
  <si>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</si>
  <si>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</si>
  <si>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</si>
  <si>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</si>
  <si>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</si>
  <si>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</si>
  <si>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</si>
  <si>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</si>
  <si>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</si>
  <si>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</si>
  <si>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</si>
  <si>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</si>
  <si>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</si>
  <si>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</si>
  <si>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</si>
  <si>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</si>
  <si>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</si>
  <si>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</si>
  <si>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</si>
  <si>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</si>
  <si>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</si>
  <si>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</si>
  <si>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</si>
  <si>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</si>
  <si>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</si>
  <si>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</si>
  <si>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</si>
  <si>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</si>
  <si>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</si>
  <si>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</si>
  <si>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</si>
  <si>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</si>
  <si>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</si>
  <si>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</si>
  <si>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</si>
  <si>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</si>
  <si>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</si>
  <si>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</si>
  <si>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</si>
  <si>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</si>
  <si>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</si>
  <si>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</si>
  <si>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</si>
  <si>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</si>
  <si>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</si>
  <si>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</si>
  <si>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</si>
  <si>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</si>
  <si>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</si>
  <si>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</si>
  <si>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</si>
  <si>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</si>
  <si>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</si>
  <si>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</si>
  <si>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</si>
  <si>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</si>
  <si>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</si>
  <si>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</si>
  <si>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</si>
  <si>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</si>
  <si>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</si>
  <si>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</si>
  <si>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</si>
  <si>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</si>
  <si>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</si>
  <si>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</si>
  <si>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</si>
  <si>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</si>
  <si>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</si>
  <si>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</si>
  <si>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</si>
  <si>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</si>
  <si>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</si>
  <si>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</si>
  <si>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</si>
  <si>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</si>
  <si>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</si>
  <si>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</si>
  <si>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</si>
  <si>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</si>
  <si>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</si>
  <si>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</si>
  <si>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</si>
  <si>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</si>
  <si>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</si>
  <si>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</si>
  <si>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</si>
  <si>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</si>
  <si>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</si>
  <si>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</si>
  <si>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</si>
  <si>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</si>
  <si>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</si>
  <si>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</si>
  <si>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</si>
  <si>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</si>
  <si>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</si>
  <si>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</si>
  <si>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</si>
  <si>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</si>
  <si>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</si>
  <si>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</si>
  <si>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</si>
  <si>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</si>
  <si>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</si>
  <si>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</si>
  <si>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</si>
  <si>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</si>
  <si>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</si>
  <si>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</si>
  <si>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</si>
  <si>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</si>
  <si>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</si>
  <si>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</si>
  <si>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</si>
  <si>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</si>
  <si>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</si>
  <si>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</si>
  <si>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</si>
  <si>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</si>
  <si>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</si>
  <si>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</si>
  <si>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</si>
  <si>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</si>
  <si>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</si>
  <si>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</si>
  <si>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</si>
  <si>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</si>
  <si>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</si>
  <si>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</si>
  <si>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</si>
  <si>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</si>
  <si>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</si>
  <si>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</si>
  <si>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</si>
  <si>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</si>
  <si>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</si>
  <si>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</si>
  <si>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</si>
  <si>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</si>
  <si>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</si>
  <si>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</si>
  <si>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</si>
  <si>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</si>
  <si>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</si>
  <si>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</si>
  <si>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</si>
  <si>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</si>
  <si>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</si>
  <si>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</si>
  <si>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</si>
  <si>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</si>
  <si>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</si>
  <si>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</si>
  <si>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</si>
  <si>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</si>
  <si>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</si>
  <si>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</si>
  <si>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</si>
  <si>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</si>
  <si>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</si>
  <si>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</si>
  <si>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</si>
  <si>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</si>
  <si>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</si>
  <si>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</si>
  <si>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</si>
  <si>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</si>
  <si>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</si>
  <si>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</si>
  <si>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</si>
  <si>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</si>
  <si>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</si>
  <si>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</si>
  <si>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</si>
  <si>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</si>
  <si>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</si>
  <si>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</si>
  <si>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</si>
  <si>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</si>
  <si>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</si>
  <si>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</si>
  <si>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</si>
  <si>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</si>
  <si>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</si>
  <si>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</si>
  <si>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</si>
  <si>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</si>
  <si>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</si>
  <si>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</si>
  <si>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</si>
  <si>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</si>
  <si>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</si>
  <si>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</si>
  <si>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</si>
  <si>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</si>
  <si>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</si>
  <si>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</si>
  <si>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</si>
  <si>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</si>
  <si>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</si>
  <si>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</si>
  <si>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</si>
  <si>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</si>
  <si>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</si>
  <si>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</si>
  <si>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</si>
  <si>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</si>
  <si>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</si>
  <si>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</si>
  <si>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</si>
  <si>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</si>
  <si>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</si>
  <si>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</si>
  <si>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</si>
  <si>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</si>
  <si>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</si>
  <si>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</si>
  <si>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</si>
  <si>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</si>
  <si>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</si>
  <si>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</si>
  <si>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</si>
  <si>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</si>
  <si>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</si>
  <si>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</si>
  <si>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</si>
  <si>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</si>
  <si>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</si>
  <si>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</si>
  <si>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</si>
  <si>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</si>
  <si>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</si>
  <si>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</si>
  <si>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</si>
  <si>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</si>
  <si>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</si>
  <si>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</si>
  <si>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</si>
  <si>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</si>
  <si>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</si>
  <si>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</si>
  <si>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</si>
  <si>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</si>
  <si>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</si>
  <si>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</si>
  <si>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</si>
  <si>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</si>
  <si>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</si>
  <si>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</si>
  <si>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</si>
  <si>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</si>
  <si>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</si>
  <si>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</si>
  <si>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</si>
  <si>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</si>
  <si>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</si>
  <si>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</si>
  <si>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</si>
  <si>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</si>
  <si>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</si>
  <si>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</si>
  <si>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</si>
  <si>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</si>
  <si>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</si>
  <si>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</si>
  <si>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</si>
  <si>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</si>
  <si>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</si>
  <si>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</si>
  <si>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</si>
  <si>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</si>
  <si>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</si>
  <si>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</si>
  <si>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</si>
  <si>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</si>
  <si>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</si>
  <si>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</si>
  <si>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</si>
  <si>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</si>
  <si>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</si>
  <si>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</si>
  <si>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</si>
  <si>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</si>
  <si>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</si>
  <si>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</si>
  <si>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</si>
  <si>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</si>
  <si>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</si>
  <si>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</si>
  <si>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</si>
  <si>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</si>
  <si>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</si>
  <si>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</si>
  <si>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</si>
  <si>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</si>
  <si>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</si>
  <si>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</si>
  <si>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</si>
  <si>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</si>
  <si>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</si>
  <si>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</si>
  <si>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</si>
  <si>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</si>
  <si>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</si>
  <si>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</si>
  <si>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</si>
  <si>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</si>
  <si>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</si>
  <si>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</si>
  <si>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</si>
  <si>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</si>
  <si>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</si>
  <si>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</si>
  <si>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</si>
  <si>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</si>
  <si>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</si>
  <si>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</si>
  <si>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</si>
  <si>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</si>
  <si>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</si>
  <si>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</si>
  <si>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</si>
  <si>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</si>
  <si>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</si>
  <si>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</si>
  <si>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</si>
  <si>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</si>
  <si>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</si>
  <si>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</si>
  <si>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</si>
  <si>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</si>
  <si>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</si>
  <si>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</si>
  <si>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</si>
  <si>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</si>
  <si>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</si>
  <si>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</si>
  <si>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</si>
  <si>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</si>
  <si>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</si>
  <si>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</si>
  <si>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</si>
  <si>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</si>
  <si>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</si>
  <si>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</si>
  <si>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</si>
  <si>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</si>
  <si>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</si>
  <si>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</si>
  <si>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</si>
  <si>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</si>
  <si>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</si>
  <si>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</si>
  <si>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</si>
  <si>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</si>
  <si>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</si>
  <si>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</si>
  <si>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</si>
  <si>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</si>
  <si>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</si>
  <si>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</si>
  <si>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</si>
  <si>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</si>
  <si>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</si>
  <si>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</si>
  <si>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</si>
  <si>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</si>
  <si>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</si>
  <si>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</si>
  <si>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</si>
  <si>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</si>
  <si>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</si>
  <si>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</si>
  <si>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</si>
  <si>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</si>
  <si>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</si>
  <si>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</si>
  <si>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</si>
  <si>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</si>
  <si>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</si>
  <si>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</si>
  <si>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</si>
  <si>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</si>
  <si>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</si>
  <si>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</si>
  <si>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</si>
  <si>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</si>
  <si>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</si>
  <si>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</si>
  <si>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</si>
  <si>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</si>
  <si>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</si>
  <si>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</si>
  <si>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</si>
  <si>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</si>
  <si>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</si>
  <si>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</si>
  <si>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</si>
  <si>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</si>
  <si>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</si>
  <si>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</si>
  <si>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</si>
  <si>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</si>
  <si>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</si>
  <si>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</si>
  <si>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</si>
  <si>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</si>
  <si>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</si>
  <si>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</si>
  <si>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</si>
  <si>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</si>
  <si>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</si>
  <si>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</si>
  <si>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</si>
  <si>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</si>
  <si>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</si>
  <si>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</si>
  <si>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</si>
  <si>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</si>
  <si>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</si>
  <si>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</si>
  <si>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</si>
  <si>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</si>
  <si>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</si>
  <si>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</si>
  <si>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</si>
  <si>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</si>
  <si>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</si>
  <si>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</si>
  <si>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</si>
  <si>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</si>
  <si>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</si>
  <si>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</si>
  <si>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</si>
  <si>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</si>
  <si>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</si>
  <si>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</si>
  <si>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</si>
  <si>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</si>
  <si>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</si>
  <si>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</si>
  <si>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</si>
  <si>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</si>
  <si>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</si>
  <si>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</si>
  <si>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</si>
  <si>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</si>
  <si>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</si>
  <si>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</si>
  <si>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</si>
  <si>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</si>
  <si>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</si>
  <si>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</si>
  <si>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</si>
  <si>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</si>
  <si>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</si>
  <si>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</si>
  <si>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</si>
  <si>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</si>
  <si>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</si>
  <si>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</si>
  <si>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</si>
  <si>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</si>
  <si>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</si>
  <si>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</si>
  <si>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</si>
  <si>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</si>
  <si>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</si>
  <si>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</si>
  <si>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</si>
  <si>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</si>
  <si>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</si>
  <si>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</si>
  <si>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</si>
  <si>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</si>
  <si>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</si>
  <si>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</si>
  <si>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</si>
  <si>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</si>
  <si>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</si>
  <si>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</si>
  <si>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</si>
  <si>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</si>
  <si>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</si>
  <si>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</si>
  <si>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</si>
  <si>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</si>
  <si>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</si>
  <si>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</si>
  <si>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</si>
  <si>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</si>
  <si>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</si>
  <si>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</si>
  <si>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</si>
  <si>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</si>
  <si>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</si>
  <si>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</si>
  <si>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</si>
  <si>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</si>
  <si>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</si>
  <si>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</si>
  <si>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</si>
  <si>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</si>
  <si>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</si>
  <si>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</si>
  <si>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</si>
  <si>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</si>
  <si>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</si>
  <si>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</si>
  <si>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</si>
  <si>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</si>
  <si>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</si>
  <si>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</si>
  <si>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</si>
  <si>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</si>
  <si>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</si>
  <si>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</si>
  <si>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</si>
  <si>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</si>
  <si>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</si>
  <si>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</si>
  <si>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</si>
  <si>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</si>
  <si>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</si>
  <si>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</si>
  <si>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</si>
  <si>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</si>
  <si>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</si>
  <si>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</si>
  <si>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</si>
  <si>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</si>
  <si>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</si>
  <si>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</si>
  <si>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</si>
  <si>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</si>
  <si>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</si>
  <si>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</si>
  <si>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</si>
  <si>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</si>
  <si>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</si>
  <si>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</si>
  <si>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</si>
  <si>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</si>
  <si>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</si>
  <si>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</si>
  <si>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</si>
  <si>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</si>
  <si>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</si>
  <si>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</si>
  <si>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</si>
  <si>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</si>
  <si>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</si>
  <si>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</si>
  <si>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</si>
  <si>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</si>
  <si>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</si>
  <si>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</si>
  <si>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</si>
  <si>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</si>
  <si>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</si>
  <si>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</si>
  <si>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</si>
  <si>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</si>
  <si>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</si>
  <si>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</si>
  <si>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</si>
  <si>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</si>
  <si>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</si>
  <si>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</si>
  <si>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</si>
  <si>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</si>
  <si>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</si>
  <si>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</si>
  <si>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</si>
  <si>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</si>
  <si>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</si>
  <si>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</si>
  <si>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</si>
  <si>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</si>
  <si>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</si>
  <si>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</si>
  <si>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</si>
  <si>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</si>
  <si>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</si>
  <si>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</si>
  <si>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</si>
  <si>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</si>
  <si>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</si>
  <si>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</si>
  <si>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</si>
  <si>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</si>
  <si>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</si>
  <si>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</si>
  <si>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</si>
  <si>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</si>
  <si>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</si>
  <si>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</si>
  <si>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</si>
  <si>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</si>
  <si>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</si>
  <si>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</si>
  <si>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</si>
  <si>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</si>
  <si>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</si>
  <si>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</si>
  <si>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</si>
  <si>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</si>
  <si>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</si>
  <si>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</si>
  <si>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</si>
  <si>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</si>
  <si>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</si>
  <si>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</si>
  <si>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</si>
  <si>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</si>
  <si>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</si>
  <si>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</si>
  <si>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</si>
  <si>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</si>
  <si>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</si>
  <si>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</si>
  <si>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</si>
  <si>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</si>
  <si>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</si>
  <si>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</si>
  <si>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</si>
  <si>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</si>
  <si>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</si>
  <si>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</si>
  <si>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</si>
  <si>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</si>
  <si>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</si>
  <si>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</si>
  <si>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</si>
  <si>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</si>
  <si>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</si>
  <si>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</si>
  <si>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</si>
  <si>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</si>
  <si>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</si>
  <si>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</si>
  <si>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</si>
  <si>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</si>
  <si>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</si>
  <si>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</si>
  <si>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</si>
  <si>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</si>
  <si>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</si>
  <si>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</si>
  <si>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</si>
  <si>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</si>
  <si>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</si>
  <si>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</si>
  <si>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</si>
  <si>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</si>
  <si>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</si>
  <si>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</si>
  <si>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</si>
  <si>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</si>
  <si>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</si>
  <si>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</si>
  <si>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</si>
  <si>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</si>
  <si>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</si>
  <si>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</si>
  <si>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</si>
  <si>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</si>
  <si>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</si>
  <si>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</si>
  <si>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</si>
  <si>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</si>
  <si>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</si>
  <si>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</si>
  <si>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</si>
  <si>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</si>
  <si>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</si>
  <si>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</si>
  <si>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</si>
  <si>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</si>
  <si>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</si>
  <si>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</si>
  <si>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</si>
  <si>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</si>
  <si>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</si>
  <si>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</si>
  <si>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</si>
  <si>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</si>
  <si>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</si>
  <si>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</si>
  <si>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</si>
  <si>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</si>
  <si>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</si>
  <si>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</si>
  <si>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</si>
  <si>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</si>
  <si>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</si>
  <si>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</si>
  <si>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</si>
  <si>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</si>
  <si>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</si>
  <si>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</si>
  <si>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</si>
  <si>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</si>
  <si>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</si>
  <si>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</si>
  <si>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</si>
  <si>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</si>
  <si>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</si>
  <si>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</si>
  <si>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</si>
  <si>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</si>
  <si>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</si>
  <si>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</si>
  <si>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</si>
  <si>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</si>
  <si>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</si>
  <si>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</si>
  <si>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</si>
  <si>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</si>
  <si>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</si>
  <si>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</si>
  <si>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</si>
  <si>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</si>
  <si>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</si>
  <si>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</si>
  <si>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</si>
  <si>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</si>
  <si>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</si>
  <si>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</si>
  <si>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</si>
  <si>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</si>
  <si>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</si>
  <si>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</si>
  <si>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</si>
  <si>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</si>
  <si>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</si>
  <si>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</si>
  <si>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</si>
  <si>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</si>
  <si>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</si>
  <si>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</si>
  <si>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</si>
  <si>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</si>
  <si>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</si>
  <si>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</si>
  <si>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</si>
  <si>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</si>
  <si>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</si>
  <si>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</si>
  <si>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</si>
  <si>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</si>
  <si>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</si>
  <si>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</si>
  <si>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</si>
  <si>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</si>
  <si>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</si>
  <si>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</si>
  <si>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</si>
  <si>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</si>
  <si>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</si>
  <si>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</si>
  <si>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</si>
  <si>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</si>
  <si>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</si>
  <si>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</si>
  <si>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</si>
  <si>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</si>
  <si>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</si>
  <si>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</si>
  <si>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</si>
  <si>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</si>
  <si>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</si>
  <si>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</si>
  <si>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</si>
  <si>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</si>
  <si>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</si>
  <si>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</si>
  <si>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</si>
  <si>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</si>
  <si>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</si>
  <si>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</si>
  <si>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</si>
  <si>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</si>
  <si>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</si>
  <si>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</si>
  <si>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</si>
  <si>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</si>
  <si>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</si>
  <si>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</si>
  <si>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</si>
  <si>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</si>
  <si>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</si>
  <si>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</si>
  <si>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</si>
  <si>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</si>
  <si>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</si>
  <si>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</si>
  <si>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</si>
  <si>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</si>
  <si>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</si>
  <si>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</si>
  <si>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</si>
  <si>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</si>
  <si>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</si>
  <si>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</si>
  <si>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</si>
  <si>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</si>
  <si>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</si>
  <si>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</si>
  <si>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</si>
  <si>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</si>
  <si>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</si>
  <si>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</si>
  <si>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</si>
  <si>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</si>
  <si>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</si>
  <si>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</si>
  <si>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</si>
  <si>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</si>
  <si>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</si>
  <si>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</si>
  <si>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</si>
  <si>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</si>
  <si>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</si>
  <si>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</si>
  <si>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</si>
  <si>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</si>
  <si>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</si>
  <si>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</si>
  <si>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</si>
  <si>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</si>
  <si>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</si>
  <si>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</si>
  <si>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</si>
  <si>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</si>
  <si>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</si>
  <si>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</si>
  <si>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</si>
  <si>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</si>
  <si>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</si>
  <si>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</si>
  <si>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</si>
  <si>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</si>
  <si>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</si>
  <si>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</si>
  <si>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</si>
  <si>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</si>
  <si>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</si>
  <si>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</si>
  <si>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</si>
  <si>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</si>
  <si>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</si>
  <si>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</si>
  <si>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</si>
  <si>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</si>
  <si>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</si>
  <si>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</si>
  <si>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</si>
  <si>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</si>
  <si>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</si>
  <si>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</si>
  <si>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</si>
  <si>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</si>
  <si>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</si>
  <si>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</si>
  <si>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</si>
  <si>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</si>
  <si>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</si>
  <si>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</si>
  <si>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</si>
  <si>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</si>
  <si>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</si>
  <si>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</si>
  <si>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</si>
  <si>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</si>
  <si>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</si>
  <si>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</si>
  <si>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</si>
  <si>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</si>
  <si>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</si>
  <si>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</si>
  <si>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</si>
  <si>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</si>
  <si>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</si>
  <si>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</si>
  <si>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</si>
  <si>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</si>
  <si>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</si>
  <si>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</si>
  <si>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</si>
  <si>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</si>
  <si>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</si>
  <si>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</si>
  <si>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</si>
  <si>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</si>
  <si>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</si>
  <si>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</si>
  <si>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</si>
  <si>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</si>
  <si>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</si>
  <si>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</si>
  <si>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</si>
  <si>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</si>
  <si>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PCM-20251116-00000720</t>
  </si>
  <si>
    <t>25-11-16 09:14:46</t>
  </si>
  <si>
    <t>team at site TS</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</si>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</sst>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314.47060590277397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0.33587210647965549</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5.3985532402293757E-2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2.6138310182432178E-2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45977.4190318287</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45977.4190318287</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45977.4190318287</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45977.4190318287</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45977.4190318287</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45977.4190318287</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45977.4190318287</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45977.4190318287</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45977.4190318287</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45977.4190318287</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45977.4190318287</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45977.4190318287</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45977.4190318287</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45977.4190318287</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45977.4190318287</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45977.4190318287</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45977.4190318287</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45977.4190318287</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45977.4190318287</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45977.4190318287</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45977.4190318287</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45977.4190318287</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45977.4190318287</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45977.4190318287</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45977.4190318287</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45977.4190318287</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45977.4190318287</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45977.4190318287</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45977.4190318287</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45977.4190318287</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45977.4190318287</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45977.4190318287</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45977.4190318287</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45977.4190318287</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45977.4190318287</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45977.4190318287</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45977.4190318287</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45977.4190318287</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45977.4190318287</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45977.4190318287</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45977.4190318287</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45977.4190318287</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45977.4190318287</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45977.4190318287</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45977.4190318287</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45977.4190318287</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45977.4190318287</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45977.4190318287</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45977.4190318287</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45977.4190318287</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45977.4190318287</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45977.4190318287</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45977.4190318287</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45977.4190318287</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45977.4190318287</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45977.4190318287</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45977.4190318287</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45977.4190318287</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45977.4190318287</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45977.4190318287</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45977.4190318287</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45977.4190318287</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45977.4190318287</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45977.4190318287</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45977.4190318287</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45977.4190318287</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45977.4190318287</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45977.4190318287</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45977.4190318287</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45977.4190318287</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45977.4190318287</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45977.4190318287</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45977.4190318287</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45977.4190318287</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45977.4190318287</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45977.4190318287</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45977.4190318287</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45977.4190318287</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45977.4190318287</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45977.4190318287</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152.41919386573863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0.98268923610885395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0.40010821758914972</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45977.4190318287</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45977.4190318287</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39123</v>
      </c>
      <c r="B8" s="18" t="str">
        <f>IFERROR(VLOOKUP(D8,DB!A:K,11,0),"")</f>
        <v>R2</v>
      </c>
      <c r="C8" s="18">
        <v>1</v>
      </c>
      <c r="D8" s="18" t="s">
        <v>27179</v>
      </c>
      <c r="E8" s="103" t="s">
        <v>39021</v>
      </c>
      <c r="F8" s="155">
        <v>45977.414421296293</v>
      </c>
      <c r="G8" s="105">
        <f ca="1">IFERROR(NOW()-F8,"-")</f>
        <v>4.6105324072414078E-3</v>
      </c>
      <c r="H8" s="155" t="s">
        <v>39124</v>
      </c>
      <c r="I8" s="18" t="str">
        <f>IFERROR(VLOOKUP(D8,DB!A:F,6,0),"")</f>
        <v>SCECO</v>
      </c>
      <c r="J8" s="18" t="str">
        <f>IFERROR(VLOOKUP(D8,DB!A:G,7,0),"")</f>
        <v>Vandalized</v>
      </c>
      <c r="K8" s="19" t="s">
        <v>39125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45977.4190318287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45977.4190318287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45977.4190318287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45977.4190318287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45977.4190318287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45977.4190318287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45977.4190318287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45977.4190318287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45977.4190318287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45977.4190318287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45977.4190318287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45977.4190318287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45977.4190318287</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39126</v>
      </c>
      <c r="B2" s="61" t="str">
        <f>IFERROR(VLOOKUP(D2,DB!A:K,11,0),"")</f>
        <v>R3</v>
      </c>
      <c r="C2" s="18">
        <v>1</v>
      </c>
      <c r="D2" s="18" t="s">
        <v>18290</v>
      </c>
      <c r="E2" s="18" t="s">
        <v>39021</v>
      </c>
      <c r="F2" s="20">
        <v>45977.390150462961</v>
      </c>
      <c r="G2" s="21">
        <f t="shared" ref="G2:G21" ca="1" si="0">IFERROR(NOW()-F2,"-")</f>
        <v>2.8881365738925524E-2</v>
      </c>
      <c r="H2" s="22" t="s">
        <v>39127</v>
      </c>
      <c r="I2" s="19" t="str">
        <f>IFERROR(VLOOKUP(D2,DB!A:F,6,0),"")</f>
        <v>SCECO</v>
      </c>
      <c r="J2" s="18" t="str">
        <f>IFERROR(VLOOKUP(D2,DB!A:G,7,0),"")</f>
        <v>Weak</v>
      </c>
      <c r="K2" s="45" t="s">
        <v>39128</v>
      </c>
      <c r="L2" s="23" t="str">
        <f>IFERROR(VLOOKUP(D2,DB!A:I,9,0),"")</f>
        <v>Latis</v>
      </c>
    </row>
    <row r="3" spans="1:13" ht="15" customHeight="1">
      <c r="A3" s="19"/>
      <c r="B3" s="61" t="str">
        <f>IFERROR(VLOOKUP(D3,DB!A:K,11,0),"")</f>
        <v/>
      </c>
      <c r="C3" s="18"/>
      <c r="D3" s="18"/>
      <c r="E3" s="18"/>
      <c r="F3" s="20"/>
      <c r="G3" s="21">
        <f t="shared" ca="1" si="0"/>
        <v>45977.4190318287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45977.4190318287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45977.4190318287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45977.4190318287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45977.4190318287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45977.4190318287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45977.4190318287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45977.4190318287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45977.4190318287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45977.4190318287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45977.4190318287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45977.4190318287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45977.4190318287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45977.4190318287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45977.4190318287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45977.4190318287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45977.4190318287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45977.4190318287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45977.4190318287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45977.4190318287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45977.4190318287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45977.4190318287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45977.4190318287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45977.4190318287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45977.4190318287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45977.4190318287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45977.4190318287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45977.4190318287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45977.4190318287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45977.4190318287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45977.4190318287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45977.4190318287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45977.4190318287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45977.4190318287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45977.4190318287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45977.4190318287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45977.4190318287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45977.4190318287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45977.4190318287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45977.4190318287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45977.4190318287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45977.4190318287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45977.4190318287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45977.4190318287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45977.4190318287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45977.4190318287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45977.4190318287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45977.4190318287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45977.4190318287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45977.4190318287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45977.4190318287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45977.4190318287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45977.4190318287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45977.4190318287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45977.4190318287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45977.4190318287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45977.4190318287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45977.4190318287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45977.4190318287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45977.4190318287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45977.4190318287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45977.4190318287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45977.4190318287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45977.4190318287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45977.4190318287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45977.4190318287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45977.4190318287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45977.4190318287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45977.4190318287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45977.4190318287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45977.4190318287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45977.4190318287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45977.4190318287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45977.4190318287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45977.4190318287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45977.4190318287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45977.4190318287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45977.4190318287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45977.4190318287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45977.4190318287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45977.4190318287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45977.4190318287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45977.4190318287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45977.4190318287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45977.4190318287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45977.4190318287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45977.4190318287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45977.4190318287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45977.4190318287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45977.4190318287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45977.4190318287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45977.4190318287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45977.4190318287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45977.4190318287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45977.4190318287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45977.4190318287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45977.4190318287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45977.4190318287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45977.4190318287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45977.4190318287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45977.4190318287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45977.4190318287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45977.4190318287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45977.4190318287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45977.4190318287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45977.4190318287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45977.4190318287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45977.4190318287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45977.4190318287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45977.4190318287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45977.4190318287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45977.4190318287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45977.4190318287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45977.4190318287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45977.4190318287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45977.4190318287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45977.4190318287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45977.4190318287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45977.4190318287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45977.4190318287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45977.4190318287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45977.4190318287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45977.4190318287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45977.4190318287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45977.4190318287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45977.4190318287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45977.4190318287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45977.4190318287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45977.4190318287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45977.4190318287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45977.4190318287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45977.4190318287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45977.4190318287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45977.4190318287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45977.4190318287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45977.4190318287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45977.4190318287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45977.4190318287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45977.4190318287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45977.4190318287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45977.4190318287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45977.4190318287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45977.4190318287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45977.4190318287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45977.4190318287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45977.4190318287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45977.4190318287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45977.4190318287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45977.4190318287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45977.4190318287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45977.4190318287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45977.4190318287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45977.4190318287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45977.4190318287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45977.4190318287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45977.4190318287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45977.4190318287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45977.4190318287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45977.4190318287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45977.4190318287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45977.4190318287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45977.4190318287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45977.4190318287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45977.4190318287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45977.4190318287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45977.4190318287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45977.4190318287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45977.4190318287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45977.4190318287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45977.4190318287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45977.4190318287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45977.4190318287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45977.4190318287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45977.4190318287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45977.4190318287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45977.4190318287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45977.4190318287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45977.4190318287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45977.4190318287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45977.4190318287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45977.4190318287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45977.4190318287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45977.4190318287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45977.4190318287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45977.4190318287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45977.4190318287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45977.4190318287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45977.4190318287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45977.4190318287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45977.4190318287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45977.4190318287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45977.4190318287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45977.4190318287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45977.4190318287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45977.4190318287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45977.4190318287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45977.4190318287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45977.4190318287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45977.4190318287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45977.4190318287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45977.4190318287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45977.4190318287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45977.4190318287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45977.4190318287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45977.4190318287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45977.4190318287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45977.4190318287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45977.4190318287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45977.4190318287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45977.4190318287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45977.4190318287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45977.4190318287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45977.4190318287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45977.4190318287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45977.4190318287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45977.4190318287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45977.4190318287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45977.4190318287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45977.4190318287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45977.4190318287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45977.4190318287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45977.4190318287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45977.4190318287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45977.4190318287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45977.4190318287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45977.4190318287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45977.4190318287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45977.4190318287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45977.4190318287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45977.4190318287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45977.4190318287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45977.4190318287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45977.4190318287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45977.4190318287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45977.4190318287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45977.4190318287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45977.4190318287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45977.4190318287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45977.4190318287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45977.4190318287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45977.4190318287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45977.4190318287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45977.4190318287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45977.4190318287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45977.4190318287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45977.4190318287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45977.4190318287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45977.4190318287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45977.4190318287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45977.4190318287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45977.4190318287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45977.4190318287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45977.4190318287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45977.4190318287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45977.4190318287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45977.4190318287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45977.4190318287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45977.4190318287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45977.4190318287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45977.4190318287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45977.4190318287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45977.4190318287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45977.4190318287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45977.4190318287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45977.4190318287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45977.4190318287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45977.4190318287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45977.4190318287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45977.4190318287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45977.4190318287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45977.4190318287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45977.4190318287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45977.4190318287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45977.4190318287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45977.4190318287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45977.4190318287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45977.4190318287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45977.4190318287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45977.4190318287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45977.4190318287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45977.4190318287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45977.4190318287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45977.4190318287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45977.4190318287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45977.4190318287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45977.4190318287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45977.4190318287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45977.4190318287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45977.4190318287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45977.4190318287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45977.4190318287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45977.4190318287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45977.4190318287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45977.4190318287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45977.4190318287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45977.4190318287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45977.4190318287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45977.4190318287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45977.4190318287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45977.4190318287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45977.4190318287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45977.4190318287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45977.4190318287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45977.4190318287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45977.4190318287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45977.4190318287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45977.4190318287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45977.4190318287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45977.4190318287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45977.4190318287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45977.4190318287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45977.4190318287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45977.4190318287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45977.4190318287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45977.4190318287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45977.4190318287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45977.4190318287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45977.4190318287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45977.4190318287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45977.4190318287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45977.4190318287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45977.4190318287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45977.4190318287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45977.4190318287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45977.4190318287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45977.4190318287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45977.4190318287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45977.4190318287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45977.4190318287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45977.4190318287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45977.4190318287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45977.4190318287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45977.4190318287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45977.4190318287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45977.4190318287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45977.4190318287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45977.4190318287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45977.4190318287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45977.4190318287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45977.4190318287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45977.4190318287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45977.4190318287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45977.4190318287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45977.4190318287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45977.4190318287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45977.4190318287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45977.4190318287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45977.4190318287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45977.4190318287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45977.4190318287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45977.4190318287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45977.4190318287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45977.4190318287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45977.4190318287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45977.4190318287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45977.4190318287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45977.4190318287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45977.4190318287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45977.4190318287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45977.4190318287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45977.4190318287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45977.4190318287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45977.4190318287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45977.4190318287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45977.4190318287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45977.4190318287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45977.4190318287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45977.4190318287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45977.4190318287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45977.4190318287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45977.4190318287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45977.4190318287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45977.4190318287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45977.4190318287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45977.4190318287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45977.4190318287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45977.4190318287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45977.4190318287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45977.4190318287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45977.4190318287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45977.4190318287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45977.4190318287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45977.4190318287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45977.4190318287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45977.4190318287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45977.4190318287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45977.4190318287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45977.4190318287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45977.4190318287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45977.4190318287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45977.4190318287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45977.4190318287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45977.4190318287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45977.4190318287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45977.4190318287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45977.4190318287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45977.4190318287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45977.4190318287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45977.4190318287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45977.4190318287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45977.4190318287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45977.4190318287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45977.4190318287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45977.4190318287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45977.4190318287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45977.4190318287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45977.4190318287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45977.4190318287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45977.4190318287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45977.4190318287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45977.4190318287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45977.4190318287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45977.4190318287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45977.4190318287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45977.4190318287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45977.4190318287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45977.4190318287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45977.4190318287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45977.4190318287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45977.4190318287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45977.4190318287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45977.4190318287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45977.4190318287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45977.4190318287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45977.4190318287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45977.4190318287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45977.4190318287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45977.4190318287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45977.4190318287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45977.4190318287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45977.4190318287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45977.4190318287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45977.4190318287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45977.4190318287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45977.4190318287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45977.4190318287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45977.4190318287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45977.4190318287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45977.4190318287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45977.4190318287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45977.4190318287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45977.4190318287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45977.4190318287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45977.4190318287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45977.4190318287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45977.4190318287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45977.4190318287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45977.4190318287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45977.4190318287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45977.4190318287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45977.4190318287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45977.4190318287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45977.4190318287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45977.4190318287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45977.4190318287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45977.4190318287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45977.4190318287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45977.4190318287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45977.4190318287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45977.4190318287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45977.4190318287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45977.4190318287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45977.4190318287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45977.4190318287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45977.4190318287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45977.4190318287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45977.4190318287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45977.4190318287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45977.4190318287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45977.4190318287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45977.4190318287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45977.4190318287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45977.4190318287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45977.4190318287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45977.4190318287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45977.4190318287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45977.4190318287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45977.4190318287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45977.4190318287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45977.4190318287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45977.4190318287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45977.4190318287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45977.4190318287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45977.4190318287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45977.4190318287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45977.4190318287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45977.4190318287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45977.4190318287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45977.4190318287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45977.4190318287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45977.4190318287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45977.4190318287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45977.4190318287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45977.4190318287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45977.4190318287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45977.4190318287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45977.4190318287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45977.4190318287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45977.4190318287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45977.4190318287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45977.4190318287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45977.4190318287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45977.4190318287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45977.4190318287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45977.4190318287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45977.4190318287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45977.4190318287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45977.4190318287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45977.4190318287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45977.4190318287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45977.4190318287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45977.4190318287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45977.4190318287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45977.4190318287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45977.4190318287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45977.4190318287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45977.4190318287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45977.4190318287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45977.4190318287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45977.4190318287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45977.4190318287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45977.4190318287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45977.4190318287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45977.4190318287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45977.4190318287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45977.4190318287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45977.4190318287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45977.4190318287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45977.4190318287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45977.4190318287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45977.4190318287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45977.4190318287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45977.4190318287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45977.4190318287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45977.4190318287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45977.4190318287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45977.4190318287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45977.4190318287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45977.4190318287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45977.4190318287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45977.4190318287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45977.4190318287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45977.4190318287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45977.4190318287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45977.4190318287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45977.4190318287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45977.4190318287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45977.4190318287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45977.4190318287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45977.4190318287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45977.4190318287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45977.4190318287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45977.4190318287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45977.4190318287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45977.4190318287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45977.4190318287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45977.4190318287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45977.4190318287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45977.4190318287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45977.4190318287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45977.4190318287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45977.4190318287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45977.4190318287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45977.4190318287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45977.4190318287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45977.4190318287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45977.4190318287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45977.4190318287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45977.4190318287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45977.4190318287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45977.4190318287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45977.4190318287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45977.4190318287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45977.4190318287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45977.4190318287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45977.4190318287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45977.4190318287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45977.4190318287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45977.4190318287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45977.4190318287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45977.4190318287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45977.4190318287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45977.4190318287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45977.4190318287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45977.4190318287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45977.4190318287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45977.4190318287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45977.4190318287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45977.4190318287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45977.4190318287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45977.4190318287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45977.4190318287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45977.4190318287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45977.4190318287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45977.4190318287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45977.4190318287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45977.4190318287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45977.4190318287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45977.4190318287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45977.4190318287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45977.4190318287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45977.4190318287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45977.4190318287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45977.4190318287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45977.4190318287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45977.4190318287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45977.4190318287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45977.4190318287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45977.4190318287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45977.4190318287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45977.4190318287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45977.4190318287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45977.4190318287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45977.4190318287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45977.4190318287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45977.4190318287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45977.4190318287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45977.4190318287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45977.4190318287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45977.4190318287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45977.4190318287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45977.4190318287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45977.4190318287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45977.4190318287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45977.4190318287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45977.4190318287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45977.4190318287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45977.4190318287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45977.4190318287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45977.4190318287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45977.4190318287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45977.4190318287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45977.4190318287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45977.4190318287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45977.4190318287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45977.4190318287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45977.4190318287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45977.4190318287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45977.4190318287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45977.4190318287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45977.4190318287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45977.4190318287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45977.4190318287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45977.4190318287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45977.4190318287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45977.4190318287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45977.4190318287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45977.4190318287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45977.4190318287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45977.4190318287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45977.4190318287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45977.4190318287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45977.4190318287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45977.4190318287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45977.4190318287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45977.4190318287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45977.4190318287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45977.4190318287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45977.4190318287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45977.4190318287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45977.4190318287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45977.4190318287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45977.4190318287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45977.4190318287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45977.4190318287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45977.4190318287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45977.4190318287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45977.4190318287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45977.4190318287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45977.4190318287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45977.4190318287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45977.4190318287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45977.4190318287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45977.4190318287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45977.4190318287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45977.4190318287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45977.4190318287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45977.4190318287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45977.4190318287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45977.4190318287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45977.4190318287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45977.4190318287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45977.4190318287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45977.4190318287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45977.4190318287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45977.4190318287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45977.4190318287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45977.4190318287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45977.4190318287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45977.4190318287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45977.4190318287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45977.4190318287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45977.4190318287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45977.4190318287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45977.4190318287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45977.4190318287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45977.4190318287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45977.4190318287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45977.4190318287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45977.4190318287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45977.4190318287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45977.4190318287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45977.4190318287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45977.4190318287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45977.4190318287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45977.4190318287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45977.4190318287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45977.4190318287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45977.4190318287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45977.4190318287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45977.4190318287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45977.4190318287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45977.4190318287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45977.4190318287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45977.4190318287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45977.4190318287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45977.4190318287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45977.4190318287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45977.4190318287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45977.4190318287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45977.4190318287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45977.4190318287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45977.4190318287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45977.4190318287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45977.4190318287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45977.4190318287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45977.4190318287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45977.4190318287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45977.4190318287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45977.4190318287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45977.4190318287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45977.4190318287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45977.4190318287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45977.4190318287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45977.4190318287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45977.4190318287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45977.4190318287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45977.4190318287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45977.4190318287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45977.4190318287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45977.4190318287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45977.4190318287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45977.4190318287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45977.4190318287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45977.4190318287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45977.4190318287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45977.4190318287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45977.4190318287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45977.4190318287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45977.4190318287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45977.4190318287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45977.4190318287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45977.4190318287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45977.4190318287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45977.4190318287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45977.4190318287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45977.4190318287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45977.4190318287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45977.4190318287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45977.4190318287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45977.4190318287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45977.4190318287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45977.4190318287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45977.4190318287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45977.4190318287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45977.4190318287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45977.4190318287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45977.4190318287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45977.4190318287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45977.4190318287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45977.4190318287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45977.4190318287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45977.4190318287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45977.4190318287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45977.4190318287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45977.4190318287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45977.4190318287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45977.4190318287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45977.4190318287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45977.4190318287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45977.4190318287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45977.4190318287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45977.4190318287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45977.4190318287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45977.4190318287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45977.4190318287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45977.4190318287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45977.4190318287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45977.4190318287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45977.4190318287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45977.4190318287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45977.4190318287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45977.4190318287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45977.4190318287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45977.4190318287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45977.4190318287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45977.4190318287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45977.4190318287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45977.4190318287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45977.4190318287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45977.4190318287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45977.4190318287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45977.4190318287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45977.4190318287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45977.4190318287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45977.4190318287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45977.4190318287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45977.4190318287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45977.4190318287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45977.4190318287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45977.4190318287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45977.4190318287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45977.4190318287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45977.4190318287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45977.4190318287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45977.4190318287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45977.4190318287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45977.4190318287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45977.4190318287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45977.4190318287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45977.4190318287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45977.4190318287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45977.4190318287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45977.4190318287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45977.4190318287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45977.4190318287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45977.4190318287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45977.4190318287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45977.4190318287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45977.4190318287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45977.4190318287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45977.4190318287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45977.4190318287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45977.4190318287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45977.4190318287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45977.4190318287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45977.4190318287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45977.4190318287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45977.4190318287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45977.4190318287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45977.4190318287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45977.4190318287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45977.4190318287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45977.4190318287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45977.4190318287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45977.4190318287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45977.4190318287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45977.4190318287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45977.4190318287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45977.4190318287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45977.4190318287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45977.4190318287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45977.4190318287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45977.4190318287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45977.4190318287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45977.4190318287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45977.4190318287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45977.4190318287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45977.4190318287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45977.4190318287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45977.4190318287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45977.4190318287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45977.4190318287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45977.4190318287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45977.4190318287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45977.4190318287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45977.4190318287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45977.4190318287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45977.4190318287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45977.4190318287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45977.4190318287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45977.4190318287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45977.4190318287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45977.4190318287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45977.4190318287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45977.4190318287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45977.4190318287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45977.4190318287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45977.4190318287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45977.4190318287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45977.4190318287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45977.4190318287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45977.4190318287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45977.4190318287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45977.4190318287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45977.4190318287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45977.4190318287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45977.4190318287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45977.4190318287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45977.4190318287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45977.4190318287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45977.4190318287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45977.4190318287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45977.4190318287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45977.4190318287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45977.4190318287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45977.4190318287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45977.4190318287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45977.4190318287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45977.4190318287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45977.4190318287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45977.4190318287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45977.4190318287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45977.4190318287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45977.4190318287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45977.4190318287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45977.4190318287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45977.4190318287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45977.4190318287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45977.4190318287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45977.4190318287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45977.4190318287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45977.4190318287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45977.4190318287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45977.4190318287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45977.4190318287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45977.4190318287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45977.4190318287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45977.4190318287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45977.4190318287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45977.4190318287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45977.4190318287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45977.4190318287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45977.4190318287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45977.4190318287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45977.4190318287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45977.4190318287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45977.4190318287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45977.4190318287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45977.4190318287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45977.4190318287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45977.4190318287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45977.4190318287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45977.4190318287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45977.4190318287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45977.4190318287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45977.4190318287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45977.4190318287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45977.4190318287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45977.4190318287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45977.4190318287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45977.4190318287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45977.4190318287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45977.4190318287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45977.4190318287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45977.4190318287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45977.4190318287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45977.4190318287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45977.4190318287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45977.4190318287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45977.4190318287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45977.4190318287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45977.4190318287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45977.4190318287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45977.4190318287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45977.4190318287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45977.4190318287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45977.4190318287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45977.4190318287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45977.4190318287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45977.4190318287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45977.4190318287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45977.4190318287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45977.4190318287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45977.4190318287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45977.4190318287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45977.4190318287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45977.4190318287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45977.4190318287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45977.4190318287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45977.4190318287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45977.4190318287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45977.4190318287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45977.4190318287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45977.4190318287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45977.4190318287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45977.4190318287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45977.4190318287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45977.4190318287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45977.4190318287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45977.4190318287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45977.4190318287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45977.4190318287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45977.4190318287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45977.4190318287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45977.4190318287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45977.4190318287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45977.4190318287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45977.4190318287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45977.4190318287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45977.4190318287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45977.4190318287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45977.4190318287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45977.4190318287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39129</v>
      </c>
      <c r="B2" s="92" t="str">
        <f>IFERROR(VLOOKUP(D2,DB!A:K,11,0),"")</f>
        <v>R4</v>
      </c>
      <c r="C2" s="94">
        <v>1</v>
      </c>
      <c r="D2" s="92" t="s">
        <v>35092</v>
      </c>
      <c r="E2" s="95" t="s">
        <v>39021</v>
      </c>
      <c r="F2" s="96">
        <v>45703.480717592596</v>
      </c>
      <c r="G2" s="97">
        <f t="shared" ref="G2" ca="1" si="0">IFERROR(NOW()-F2,"")</f>
        <v>273.93831423610391</v>
      </c>
      <c r="H2" s="96">
        <v>45703.474768518521</v>
      </c>
      <c r="I2" s="96" t="str">
        <f>IFERROR(VLOOKUP(D2,DB!A:F,6,0),"")</f>
        <v>SCECO</v>
      </c>
      <c r="J2" s="96" t="str">
        <f>IFERROR(VLOOKUP(D2,DB!A:G,7,0),"")</f>
        <v>Dead</v>
      </c>
      <c r="K2" s="98" t="s">
        <v>39130</v>
      </c>
      <c r="L2" s="92" t="str">
        <f>IFERROR(VLOOKUP(D2,DB!A:I,9,0),"")</f>
        <v>Latis</v>
      </c>
    </row>
    <row r="3" spans="1:16" ht="15" customHeight="1">
      <c r="A3" s="134" t="s">
        <v>39131</v>
      </c>
      <c r="B3" s="134" t="str">
        <f>IFERROR(VLOOKUP(D3,DB!A:K,11,0),"")</f>
        <v>R4</v>
      </c>
      <c r="C3" s="94">
        <v>1</v>
      </c>
      <c r="D3" s="92" t="s">
        <v>34317</v>
      </c>
      <c r="E3" s="95" t="s">
        <v>39021</v>
      </c>
      <c r="F3" s="96">
        <v>45976.589108796295</v>
      </c>
      <c r="G3" s="97">
        <f ca="1">IFERROR(NOW()-F3,"")</f>
        <v>0.82992303240462206</v>
      </c>
      <c r="H3" s="96">
        <v>45976.583136574074</v>
      </c>
      <c r="I3" s="134" t="str">
        <f>IFERROR(VLOOKUP(D3,DB!A:F,6,0),"")</f>
        <v>SCECO</v>
      </c>
      <c r="J3" s="134" t="str">
        <f>IFERROR(VLOOKUP(D3,DB!A:G,7,0),"")</f>
        <v>Dead</v>
      </c>
      <c r="K3" s="98" t="s">
        <v>39132</v>
      </c>
      <c r="L3" s="92" t="str">
        <f>IFERROR(VLOOKUP(D3,DB!A:I,9,0),"")</f>
        <v>Latis</v>
      </c>
    </row>
    <row r="4" spans="1:16" ht="15" customHeight="1">
      <c r="A4" s="134" t="s">
        <v>39133</v>
      </c>
      <c r="B4" s="134" t="str">
        <f>IFERROR(VLOOKUP(D4,DB!A:K,11,0),"")</f>
        <v>R4</v>
      </c>
      <c r="C4" s="94">
        <v>1</v>
      </c>
      <c r="D4" s="92" t="s">
        <v>31096</v>
      </c>
      <c r="E4" s="95" t="s">
        <v>39021</v>
      </c>
      <c r="F4" s="96">
        <v>45977.398425925923</v>
      </c>
      <c r="G4" s="97">
        <f ca="1">IFERROR(NOW()-F4,"")</f>
        <v>2.0605902776878793E-2</v>
      </c>
      <c r="H4" s="96">
        <v>45977.392766203702</v>
      </c>
      <c r="I4" s="134" t="str">
        <f>IFERROR(VLOOKUP(D4,DB!A:F,6,0),"")</f>
        <v>SCECO</v>
      </c>
      <c r="J4" s="134" t="str">
        <f>IFERROR(VLOOKUP(D4,DB!A:G,7,0),"")</f>
        <v>Dead</v>
      </c>
      <c r="K4" s="98" t="s">
        <v>39134</v>
      </c>
      <c r="L4" s="92" t="str">
        <f>IFERROR(VLOOKUP(D4,DB!A:I,9,0),"")</f>
        <v>Latis</v>
      </c>
    </row>
    <row r="5" spans="1:16" ht="15" customHeight="1">
      <c r="A5" s="134"/>
      <c r="B5" s="134" t="str">
        <f>IFERROR(VLOOKUP(D5,DB!A:K,11,0),"")</f>
        <v/>
      </c>
      <c r="C5" s="94"/>
      <c r="D5" s="92"/>
      <c r="E5" s="95"/>
      <c r="F5" s="96"/>
      <c r="G5" s="97">
        <f ca="1">IFERROR(NOW()-F5,"")</f>
        <v>45977.4190318287</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45977.4190318287</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45977.4190318287</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45977.4190318287</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45977.4190318287</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45977.4190318287</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45977.4190318287</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45977.4190318287</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45977.4190318287</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45977.4190318287</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45977.4190318287</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45977.4190318287</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45977.4190318287</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45977.4190318287</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45977.4190318287</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45977.4190318287</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45977.4190318287</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45977.4190318287</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45977.4190318287</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45977.4190318287</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45977.4190318287</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45977.4190318287</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45977.4190318287</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45977.4190318287</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45977.4190318287</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45977.4190318287</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45977.4190318287</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45977.4190318287</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45977.4190318287</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45977.4190318287</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45977.4190318287</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45977.4190318287</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45977.4190318287</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45977.4190318287</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45977.4190318287</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45977.4190318287</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45977.4190318287</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45977.4190318287</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45977.4190318287</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45977.4190318287</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45977.4190318287</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45977.4190318287</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45977.4190318287</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45977.4190318287</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45977.4190318287</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45977.4190318287</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45977.4190318287</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45977.4190318287</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45977.4190318287</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45977.4190318287</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45977.4190318287</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45977.4190318287</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45977.4190318287</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45977.4190318287</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45977.4190318287</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45977.4190318287</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45977.4190318287</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45977.4190318287</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45977.4190318287</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45977.4190318287</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45977.4190318287</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45977.4190318287</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45977.4190318287</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45977.4190318287</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45977.4190318287</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45977.4190318287</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45977.4190318287</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45977.4190318287</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45977.4190318287</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45977.4190318287</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45977.4190318287</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45977.4190318287</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45977.4190318287</v>
      </c>
      <c r="H77" s="96"/>
      <c r="I77" s="134" t="str">
        <f>IFERROR(VLOOKUP(D77,DB!A:F,6,0),"")</f>
        <v/>
      </c>
      <c r="J77" s="134" t="str">
        <f>IFERROR(VLOOKUP(D77,DB!A:G,7,0),"")</f>
        <v/>
      </c>
      <c r="K77" s="98"/>
      <c r="L77" s="92" t="str">
        <f>IFERROR(VLOOKUP(D77,DB!A:I,9,0),"")</f>
        <v/>
      </c>
    </row>
  </sheetData>
  <dataValidations count="2">
    <dataValidation allowBlank="1" showInputMessage="1" showErrorMessage="1" sqref="E1" xr:uid="{A4F81451-56CC-4543-9497-104C4E44EE4B}"/>
    <dataValidation type="list" allowBlank="1" showInputMessage="1" showErrorMessage="1" sqref="E2:E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tabSelected="1" workbookViewId="0">
      <selection activeCell="D10" sqref="D10: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39135</v>
      </c>
      <c r="B2" s="37" t="str">
        <f>IFERROR(VLOOKUP(D2,DB!A:K,11,0),"")</f>
        <v>R5</v>
      </c>
      <c r="C2" s="37">
        <v>3</v>
      </c>
      <c r="D2" s="107" t="s">
        <v>36011</v>
      </c>
      <c r="E2" s="37" t="s">
        <v>39021</v>
      </c>
      <c r="F2" s="38">
        <v>45891.832060185188</v>
      </c>
      <c r="G2" s="116">
        <f ca="1">IFERROR(NOW()-F2,"")</f>
        <v>85.586971643511788</v>
      </c>
      <c r="H2" s="38">
        <v>45891.790393518517</v>
      </c>
      <c r="I2" s="37" t="str">
        <f>IFERROR(VLOOKUP(D2,DB!A:F,6,0),"")</f>
        <v>Generator-SG</v>
      </c>
      <c r="J2" s="37" t="str">
        <f>IFERROR(VLOOKUP(D2,DB!A:G,7,0),"")</f>
        <v>Vandalized</v>
      </c>
      <c r="K2" s="37" t="s">
        <v>39136</v>
      </c>
      <c r="L2" s="37" t="str">
        <f>IFERROR(VLOOKUP(D2,DB!A:I,9,0),"")</f>
        <v>Latis</v>
      </c>
      <c r="M2" s="106"/>
    </row>
    <row r="3" spans="1:13" ht="30">
      <c r="A3" s="37" t="s">
        <v>39137</v>
      </c>
      <c r="B3" s="37" t="str">
        <f>IFERROR(VLOOKUP(D3,DB!A:K,11,0),"")</f>
        <v>R5</v>
      </c>
      <c r="C3" s="37">
        <v>1</v>
      </c>
      <c r="D3" s="37" t="s">
        <v>33268</v>
      </c>
      <c r="E3" s="37" t="s">
        <v>39024</v>
      </c>
      <c r="F3" s="38">
        <v>45926.188877314817</v>
      </c>
      <c r="G3" s="116">
        <f t="shared" ref="G3" ca="1" si="0">IFERROR(NOW()-F3,"")</f>
        <v>51.230154513883463</v>
      </c>
      <c r="H3" s="38">
        <v>45926.158159722225</v>
      </c>
      <c r="I3" s="37" t="str">
        <f>IFERROR(VLOOKUP(D3,DB!A:F,6,0),"")</f>
        <v>SCECO</v>
      </c>
      <c r="J3" s="37" t="str">
        <f>IFERROR(VLOOKUP(D3,DB!A:G,7,0),"")</f>
        <v>Good</v>
      </c>
      <c r="K3" s="37" t="s">
        <v>39138</v>
      </c>
      <c r="L3" s="37" t="str">
        <f>IFERROR(VLOOKUP(D3,DB!A:I,9,0),"")</f>
        <v>Latis</v>
      </c>
      <c r="M3" s="106"/>
    </row>
    <row r="4" spans="1:13" ht="48" customHeight="1">
      <c r="A4" s="123" t="s">
        <v>39139</v>
      </c>
      <c r="B4" s="123" t="str">
        <f>IFERROR(VLOOKUP(D4,DB!A:K,11,0),"")</f>
        <v>R5</v>
      </c>
      <c r="C4" s="123">
        <v>1</v>
      </c>
      <c r="D4" s="123" t="s">
        <v>34758</v>
      </c>
      <c r="E4" s="123" t="s">
        <v>39024</v>
      </c>
      <c r="F4" s="124">
        <v>45948.661111111112</v>
      </c>
      <c r="G4" s="125">
        <f t="shared" ref="G4" ca="1" si="1">IFERROR(NOW()-F4,"")</f>
        <v>28.757920717587695</v>
      </c>
      <c r="H4" s="124">
        <v>45948.661111111112</v>
      </c>
      <c r="I4" s="123" t="str">
        <f>IFERROR(VLOOKUP(D4,DB!A:F,6,0),"")</f>
        <v>SCECO</v>
      </c>
      <c r="J4" s="123" t="str">
        <f>IFERROR(VLOOKUP(D4,DB!A:G,7,0),"")</f>
        <v>Dead</v>
      </c>
      <c r="K4" s="123" t="s">
        <v>39140</v>
      </c>
      <c r="L4" s="123" t="str">
        <f>IFERROR(VLOOKUP(D4,DB!A:I,9,0),"")</f>
        <v>Latis</v>
      </c>
    </row>
    <row r="5" spans="1:13" ht="30.75">
      <c r="A5" s="123" t="s">
        <v>39141</v>
      </c>
      <c r="B5" s="123" t="s">
        <v>5443</v>
      </c>
      <c r="C5" s="123">
        <v>1</v>
      </c>
      <c r="D5" s="123" t="s">
        <v>32330</v>
      </c>
      <c r="E5" s="123" t="s">
        <v>39021</v>
      </c>
      <c r="F5" s="124">
        <v>45968.848599537036</v>
      </c>
      <c r="G5" s="125">
        <f t="shared" ref="G5:G25" ca="1" si="2">IFERROR(NOW()-F5,"")</f>
        <v>8.5704322916644742</v>
      </c>
      <c r="H5" s="124">
        <v>45968.827465277776</v>
      </c>
      <c r="I5" s="123" t="s">
        <v>22</v>
      </c>
      <c r="J5" s="123" t="s">
        <v>65</v>
      </c>
      <c r="K5" s="123" t="s">
        <v>39142</v>
      </c>
      <c r="L5" s="123" t="s">
        <v>8145</v>
      </c>
    </row>
    <row r="6" spans="1:13">
      <c r="A6" s="123" t="s">
        <v>39143</v>
      </c>
      <c r="B6" s="123" t="str">
        <f>IFERROR(VLOOKUP(D6,DB!A:K,11,0),"")</f>
        <v>R5</v>
      </c>
      <c r="C6" s="123">
        <v>1</v>
      </c>
      <c r="D6" s="123" t="s">
        <v>33027</v>
      </c>
      <c r="E6" s="123" t="s">
        <v>39021</v>
      </c>
      <c r="F6" s="156">
        <v>45977.009479166663</v>
      </c>
      <c r="G6" s="125">
        <f t="shared" ca="1" si="2"/>
        <v>0.40955266203673091</v>
      </c>
      <c r="H6" s="156">
        <v>45976.947858796295</v>
      </c>
      <c r="I6" s="123" t="str">
        <f>IFERROR(VLOOKUP(D6,DB!A:F,6,0),"")</f>
        <v>SCECO</v>
      </c>
      <c r="J6" s="123" t="str">
        <f>IFERROR(VLOOKUP(D6,DB!A:G,7,0),"")</f>
        <v>No BB Design</v>
      </c>
      <c r="K6" s="123" t="s">
        <v>39144</v>
      </c>
      <c r="L6" s="123" t="str">
        <f>IFERROR(VLOOKUP(D6,DB!A:I,9,0),"")</f>
        <v>Latis</v>
      </c>
    </row>
    <row r="7" spans="1:13">
      <c r="A7" s="123" t="s">
        <v>39145</v>
      </c>
      <c r="B7" s="123" t="str">
        <f>IFERROR(VLOOKUP(D7,DB!A:K,11,0),"")</f>
        <v>R5</v>
      </c>
      <c r="C7" s="123">
        <v>1</v>
      </c>
      <c r="D7" s="123" t="s">
        <v>32967</v>
      </c>
      <c r="E7" s="123" t="s">
        <v>39021</v>
      </c>
      <c r="F7" s="156">
        <v>45977.38858796296</v>
      </c>
      <c r="G7" s="125">
        <f t="shared" ca="1" si="2"/>
        <v>3.0443865740380716E-2</v>
      </c>
      <c r="H7" s="156">
        <v>45977.37599537037</v>
      </c>
      <c r="I7" s="123" t="str">
        <f>IFERROR(VLOOKUP(D7,DB!A:F,6,0),"")</f>
        <v>Generator-SG</v>
      </c>
      <c r="J7" s="123" t="str">
        <f>IFERROR(VLOOKUP(D7,DB!A:G,7,0),"")</f>
        <v>Vandalized</v>
      </c>
      <c r="K7" s="123" t="s">
        <v>39146</v>
      </c>
      <c r="L7" s="123" t="str">
        <f>IFERROR(VLOOKUP(D7,DB!A:I,9,0),"")</f>
        <v>Latis</v>
      </c>
    </row>
    <row r="8" spans="1:13">
      <c r="A8" s="123"/>
      <c r="B8" s="123" t="str">
        <f>IFERROR(VLOOKUP(D8,DB!A:K,11,0),"")</f>
        <v/>
      </c>
      <c r="C8" s="123"/>
      <c r="D8" s="123"/>
      <c r="E8" s="123"/>
      <c r="F8" s="123"/>
      <c r="G8" s="125">
        <f t="shared" ca="1" si="2"/>
        <v>45977.4190318287</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45977.4190318287</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45977.4190318287</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45977.4190318287</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45977.4190318287</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45977.4190318287</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45977.4190318287</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45977.4190318287</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45977.4190318287</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45977.4190318287</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45977.4190318287</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45977.4190318287</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45977.4190318287</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45977.4190318287</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45977.4190318287</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45977.4190318287</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45977.4190318287</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45977.4190318287</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45977.4190318287</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45977.4190318287</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45977.4190318287</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45977.4190318287</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45977.4190318287</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45977.4190318287</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45977.4190318287</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45977.4190318287</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45977.4190318287</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45977.4190318287</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45977.4190318287</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45977.4190318287</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45977.4190318287</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45977.4190318287</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45977.4190318287</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45977.4190318287</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45977.4190318287</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45977.4190318287</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45977.4190318287</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45977.4190318287</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45977.4190318287</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45977.4190318287</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45977.4190318287</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45977.4190318287</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45977.4190318287</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45977.4190318287</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45977.4190318287</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45977.4190318287</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45977.4190318287</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45977.4190318287</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45977.4190318287</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45977.4190318287</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45977.4190318287</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45977.4190318287</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45977.4190318287</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45977.4190318287</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45977.4190318287</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45977.4190318287</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45977.4190318287</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45977.4190318287</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45977.4190318287</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45977.4190318287</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45977.4190318287</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45977.4190318287</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45977.4190318287</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45977.4190318287</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45977.4190318287</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45977.4190318287</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45977.4190318287</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45977.4190318287</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45977.4190318287</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45977.4190318287</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45977.4190318287</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45977.4190318287</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45977.4190318287</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45977.4190318287</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45977.4190318287</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45977.4190318287</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45977.4190318287</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45977.4190318287</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45977.4190318287</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45977.4190318287</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45977.4190318287</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45977.4190318287</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45977.4190318287</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45977.4190318287</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45977.4190318287</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45977.4190318287</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45977.4190318287</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45977.4190318287</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45977.4190318287</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45977.4190318287</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45977.4190318287</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45977.4190318287</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45977.4190318287</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45977.4190318287</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45977.4190318287</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45977.4190318287</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45977.4190318287</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45977.4190318287</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45977.4190318287</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45977.4190318287</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45977.4190318287</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45977.4190318287</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45977.4190318287</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45977.4190318287</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45977.4190318287</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45977.4190318287</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45977.4190318287</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45977.4190318287</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45977.4190318287</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45977.4190318287</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45977.4190318287</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45977.4190318287</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45977.4190318287</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45977.4190318287</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45977.4190318287</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45977.4190318287</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45977.4190318287</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45977.4190318287</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45977.4190318287</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45977.4190318287</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45977.4190318287</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45977.4190318287</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45977.4190318287</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45977.4190318287</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45977.4190318287</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45977.4190318287</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45977.4190318287</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45977.4190318287</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45977.4190318287</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45977.4190318287</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45977.4190318287</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45977.4190318287</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45977.4190318287</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45977.4190318287</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45977.4190318287</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45977.4190318287</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45977.4190318287</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45977.4190318287</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45977.4190318287</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45977.4190318287</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45977.4190318287</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45977.4190318287</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45977.4190318287</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45977.4190318287</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45977.4190318287</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45977.4190318287</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45977.4190318287</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45977.4190318287</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45977.4190318287</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45977.4190318287</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45977.4190318287</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45977.4190318287</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45977.4190318287</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45977.4190318287</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45977.4190318287</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45977.4190318287</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45977.4190318287</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45977.4190318287</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45977.4190318287</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45977.4190318287</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45977.4190318287</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45977.4190318287</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45977.4190318287</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45977.4190318287</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45977.4190318287</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39147</v>
      </c>
      <c r="B2" s="140" t="str">
        <f>IFERROR(VLOOKUP(D2,DB!A:K,11,0),"")</f>
        <v>R6</v>
      </c>
      <c r="C2" s="141">
        <v>1</v>
      </c>
      <c r="D2" s="140" t="s">
        <v>36429</v>
      </c>
      <c r="E2" s="123" t="s">
        <v>39021</v>
      </c>
      <c r="F2" s="142">
        <v>45977.331759259258</v>
      </c>
      <c r="G2" s="105">
        <f t="shared" ref="G2:G10" ca="1" si="0">IFERROR(NOW()-F2,"-")</f>
        <v>8.7272569442575332E-2</v>
      </c>
      <c r="H2" s="142">
        <v>45977.326006944444</v>
      </c>
      <c r="I2" s="140" t="str">
        <f>IFERROR(VLOOKUP(D2,DB!A:F,6,0),"")</f>
        <v>Generator-SG</v>
      </c>
      <c r="J2" s="140" t="str">
        <f>IFERROR(VLOOKUP(D2,DB!A:G,7,0),"")</f>
        <v>Vandalized</v>
      </c>
      <c r="K2" s="143" t="s">
        <v>39148</v>
      </c>
      <c r="L2" s="144" t="str">
        <f>IFERROR(VLOOKUP(D2,DB!A:I,9,0),"")</f>
        <v>Latis</v>
      </c>
    </row>
    <row r="3" spans="1:16382" ht="31.5" customHeight="1">
      <c r="A3" s="139" t="s">
        <v>39149</v>
      </c>
      <c r="B3" s="140" t="str">
        <f>IFERROR(VLOOKUP(D3,DB!A:K,11,0),"")</f>
        <v>R6</v>
      </c>
      <c r="C3" s="141">
        <v>1</v>
      </c>
      <c r="D3" s="140" t="s">
        <v>35372</v>
      </c>
      <c r="E3" s="123" t="s">
        <v>39021</v>
      </c>
      <c r="F3" s="142">
        <v>45977.363761574074</v>
      </c>
      <c r="G3" s="105">
        <f t="shared" ca="1" si="0"/>
        <v>5.5270254626520909E-2</v>
      </c>
      <c r="H3" s="142">
        <v>45977.357824074075</v>
      </c>
      <c r="I3" s="140" t="str">
        <f>IFERROR(VLOOKUP(D3,DB!A:F,6,0),"")</f>
        <v>SCECO</v>
      </c>
      <c r="J3" s="140" t="str">
        <f>IFERROR(VLOOKUP(D3,DB!A:G,7,0),"")</f>
        <v>Vandalized</v>
      </c>
      <c r="K3" s="143" t="s">
        <v>39150</v>
      </c>
      <c r="L3" s="144" t="str">
        <f>IFERROR(VLOOKUP(D3,DB!A:I,9,0),"")</f>
        <v>Latis</v>
      </c>
    </row>
    <row r="4" spans="1:16382" ht="31.5" customHeight="1">
      <c r="A4" s="139" t="s">
        <v>39151</v>
      </c>
      <c r="B4" s="140" t="str">
        <f>IFERROR(VLOOKUP(D4,DB!A:K,11,0),"")</f>
        <v>R6</v>
      </c>
      <c r="C4" s="141">
        <v>6</v>
      </c>
      <c r="D4" s="140" t="s">
        <v>29693</v>
      </c>
      <c r="E4" s="123"/>
      <c r="F4" s="142"/>
      <c r="G4" s="105">
        <f t="shared" ca="1" si="0"/>
        <v>45977.4190318287</v>
      </c>
      <c r="H4" s="142">
        <v>45977.377349537041</v>
      </c>
      <c r="I4" s="140" t="str">
        <f>IFERROR(VLOOKUP(D4,DB!A:F,6,0),"")</f>
        <v>SCECO</v>
      </c>
      <c r="J4" s="140" t="str">
        <f>IFERROR(VLOOKUP(D4,DB!A:G,7,0),"")</f>
        <v>Dead</v>
      </c>
      <c r="K4" s="143" t="s">
        <v>39152</v>
      </c>
      <c r="L4" s="144" t="str">
        <f>IFERROR(VLOOKUP(D4,DB!A:I,9,0),"")</f>
        <v>Latis</v>
      </c>
    </row>
    <row r="5" spans="1:16382" ht="31.5" customHeight="1">
      <c r="A5" s="139"/>
      <c r="B5" s="140" t="str">
        <f>IFERROR(VLOOKUP(D5,DB!A:K,11,0),"")</f>
        <v/>
      </c>
      <c r="C5" s="141"/>
      <c r="D5" s="161"/>
      <c r="E5" s="123"/>
      <c r="F5" s="142"/>
      <c r="G5" s="105">
        <f t="shared" ca="1" si="0"/>
        <v>45977.4190318287</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45977.4190318287</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45977.4190318287</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45977.4190318287</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45977.4190318287</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45977.4190318287</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45977.4190318287</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45977.4190318287</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45977.4190318287</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45977.4190318287</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45977.4190318287</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45977.4190318287</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45977.4190318287</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45977.4190318287</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45977.4190318287</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45977.4190318287</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45977.4190318287</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45977.4190318287</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45977.4190318287</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45977.4190318287</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45977.4190318287</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45977.4190318287</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45977.4190318287</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45977.4190318287</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45977.4190318287</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45977.4190318287</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45977.4190318287</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45977.4190318287</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45977.4190318287</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45977.4190318287</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45977.4190318287</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45977.4190318287</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45977.4190318287</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45977.4190318287</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45977.4190318287</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45977.4190318287</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45977.4190318287</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45977.4190318287</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45977.4190318287</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45977.4190318287</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45977.4190318287</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45977.4190318287</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45977.4190318287</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45977.4190318287</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45977.4190318287</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45977.4190318287</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45977.4190318287</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45977.4190318287</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45977.4190318287</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45977.4190318287</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45977.4190318287</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45977.4190318287</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45977.4190318287</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45977.4190318287</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45977.4190318287</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45977.4190318287</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45977.4190318287</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45977.4190318287</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45977.4190318287</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45977.4190318287</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45977.4190318287</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45977.4190318287</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45977.4190318287</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45977.4190318287</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45977.4190318287</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45977.4190318287</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45977.4190318287</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45977.4190318287</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45977.4190318287</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45977.4190318287</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45977.4190318287</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45977.4190318287</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45977.4190318287</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45977.4190318287</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45977.4190318287</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45977.4190318287</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45977.4190318287</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45977.4190318287</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45977.4190318287</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45977.4190318287</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45977.4190318287</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45977.4190318287</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45977.4190318287</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45977.4190318287</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45977.4190318287</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45977.4190318287</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45977.4190318287</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45977.4190318287</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45977.4190318287</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45977.4190318287</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45977.4190318287</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45977.4190318287</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45977.4190318287</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45977.4190318287</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45977.4190318287</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45977.4190318287</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45977.4190318287</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45977.4190318287</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45977.4190318287</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45977.4190318287</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45977.4190318287</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45977.4190318287</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45977.4190318287</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45977.4190318287</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