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19" documentId="120_S{2AC9BD13-BADA-5192-A53E-5A8FF88502F6}" xr6:coauthVersionLast="47" xr6:coauthVersionMax="47" xr10:uidLastSave="{8209C550-F6D8-4D6B-8AE7-37E12E204F4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<sst xmlns="http://schemas.openxmlformats.org/spreadsheetml/2006/main" count="180313" uniqueCount="39138">
  <si>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</si>
  <si>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</si>
  <si>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</si>
  <si>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</si>
  <si>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</si>
  <si>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</si>
  <si>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</si>
  <si>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</si>
  <si>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</si>
  <si>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</si>
  <si>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</si>
  <si>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</si>
  <si>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</si>
  <si>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</si>
  <si>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</si>
  <si>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</si>
  <si>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</si>
  <si>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</si>
  <si>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</si>
  <si>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</si>
  <si>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</si>
  <si>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</si>
  <si>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</si>
  <si>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</si>
  <si>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</si>
  <si>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</si>
  <si>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</si>
  <si>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</si>
  <si>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</si>
  <si>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</si>
  <si>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</si>
  <si>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</si>
  <si>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</si>
  <si>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</si>
  <si>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</si>
  <si>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</si>
  <si>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</si>
  <si>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</si>
  <si>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</si>
  <si>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</si>
  <si>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</si>
  <si>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</si>
  <si>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</si>
  <si>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</si>
  <si>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</si>
  <si>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</si>
  <si>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</si>
  <si>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</si>
  <si>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</si>
  <si>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</si>
  <si>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</si>
  <si>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</si>
  <si>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</si>
  <si>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</si>
  <si>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</si>
  <si>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</si>
  <si>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</si>
  <si>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</si>
  <si>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</si>
  <si>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</si>
  <si>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</si>
  <si>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</si>
  <si>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</si>
  <si>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</si>
  <si>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</si>
  <si>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</si>
  <si>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</si>
  <si>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</si>
  <si>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</si>
  <si>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</si>
  <si>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</si>
  <si>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</si>
  <si>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</si>
  <si>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</si>
  <si>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</si>
  <si>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</si>
  <si>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</si>
  <si>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</si>
  <si>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</si>
  <si>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</si>
  <si>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</si>
  <si>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</si>
  <si>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</si>
  <si>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</si>
  <si>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</si>
  <si>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</si>
  <si>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</si>
  <si>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</si>
  <si>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</si>
  <si>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</si>
  <si>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</si>
  <si>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</si>
  <si>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</si>
  <si>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</si>
  <si>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</si>
  <si>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</si>
  <si>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</si>
  <si>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</si>
  <si>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</si>
  <si>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</si>
  <si>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</si>
  <si>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</si>
  <si>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</si>
  <si>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</si>
  <si>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</si>
  <si>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</si>
  <si>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</si>
  <si>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</si>
  <si>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</si>
  <si>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</si>
  <si>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</si>
  <si>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</si>
  <si>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</si>
  <si>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</si>
  <si>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</si>
  <si>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</si>
  <si>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</si>
  <si>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</si>
  <si>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</si>
  <si>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</si>
  <si>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</si>
  <si>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</si>
  <si>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</si>
  <si>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</si>
  <si>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</si>
  <si>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</si>
  <si>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</si>
  <si>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</si>
  <si>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</si>
  <si>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</si>
  <si>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</si>
  <si>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</si>
  <si>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</si>
  <si>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</si>
  <si>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</si>
  <si>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</si>
  <si>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</si>
  <si>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</si>
  <si>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</si>
  <si>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</si>
  <si>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</si>
  <si>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</si>
  <si>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</si>
  <si>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</si>
  <si>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</si>
  <si>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</si>
  <si>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</si>
  <si>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</si>
  <si>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</si>
  <si>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</si>
  <si>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</si>
  <si>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</si>
  <si>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</si>
  <si>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</si>
  <si>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</si>
  <si>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</si>
  <si>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</si>
  <si>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</si>
  <si>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</si>
  <si>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</si>
  <si>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</si>
  <si>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</si>
  <si>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</si>
  <si>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</si>
  <si>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</si>
  <si>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</si>
  <si>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</si>
  <si>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</si>
  <si>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</si>
  <si>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</si>
  <si>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</si>
  <si>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</si>
  <si>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</si>
  <si>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</si>
  <si>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</si>
  <si>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</si>
  <si>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</si>
  <si>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</si>
  <si>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</si>
  <si>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</si>
  <si>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</si>
  <si>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</si>
  <si>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</si>
  <si>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</si>
  <si>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</si>
  <si>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</si>
  <si>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</si>
  <si>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</si>
  <si>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</si>
  <si>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</si>
  <si>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</si>
  <si>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</si>
  <si>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</si>
  <si>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</si>
  <si>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</si>
  <si>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</si>
  <si>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</si>
  <si>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</si>
  <si>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</si>
  <si>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</si>
  <si>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</si>
  <si>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</si>
  <si>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</si>
  <si>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</si>
  <si>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</si>
  <si>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</si>
  <si>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</si>
  <si>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</si>
  <si>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</si>
  <si>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</si>
  <si>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</si>
  <si>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</si>
  <si>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</si>
  <si>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</si>
  <si>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</si>
  <si>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</si>
  <si>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</si>
  <si>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</si>
  <si>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</si>
  <si>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</si>
  <si>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</si>
  <si>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</si>
  <si>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</si>
  <si>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</si>
  <si>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</si>
  <si>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</si>
  <si>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</si>
  <si>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</si>
  <si>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</si>
  <si>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</si>
  <si>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</si>
  <si>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</si>
  <si>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</si>
  <si>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</si>
  <si>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</si>
  <si>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</si>
  <si>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</si>
  <si>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</si>
  <si>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</si>
  <si>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</si>
  <si>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</si>
  <si>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</si>
  <si>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</si>
  <si>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</si>
  <si>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</si>
  <si>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</si>
  <si>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</si>
  <si>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</si>
  <si>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</si>
  <si>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</si>
  <si>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</si>
  <si>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</si>
  <si>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</si>
  <si>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</si>
  <si>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</si>
  <si>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</si>
  <si>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</si>
  <si>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</si>
  <si>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</si>
  <si>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</si>
  <si>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</si>
  <si>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</si>
  <si>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</si>
  <si>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</si>
  <si>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</si>
  <si>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</si>
  <si>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</si>
  <si>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</si>
  <si>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</si>
  <si>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</si>
  <si>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</si>
  <si>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</si>
  <si>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</si>
  <si>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</si>
  <si>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</si>
  <si>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</si>
  <si>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</si>
  <si>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</si>
  <si>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</si>
  <si>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</si>
  <si>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</si>
  <si>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</si>
  <si>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</si>
  <si>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</si>
  <si>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</si>
  <si>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</si>
  <si>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</si>
  <si>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</si>
  <si>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</si>
  <si>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</si>
  <si>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</si>
  <si>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</si>
  <si>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</si>
  <si>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</si>
  <si>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</si>
  <si>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</si>
  <si>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</si>
  <si>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</si>
  <si>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</si>
  <si>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</si>
  <si>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</si>
  <si>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</si>
  <si>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</si>
  <si>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</si>
  <si>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</si>
  <si>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</si>
  <si>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</si>
  <si>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</si>
  <si>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</si>
  <si>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</si>
  <si>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</si>
  <si>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</si>
  <si>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</si>
  <si>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</si>
  <si>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</si>
  <si>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</si>
  <si>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</si>
  <si>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</si>
  <si>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</si>
  <si>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</si>
  <si>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</si>
  <si>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</si>
  <si>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</si>
  <si>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</si>
  <si>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</si>
  <si>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</si>
  <si>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</si>
  <si>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</si>
  <si>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</si>
  <si>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</si>
  <si>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</si>
  <si>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</si>
  <si>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</si>
  <si>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</si>
  <si>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</si>
  <si>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</si>
  <si>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</si>
  <si>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</si>
  <si>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</si>
  <si>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</si>
  <si>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</si>
  <si>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</si>
  <si>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</si>
  <si>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</si>
  <si>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</si>
  <si>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</si>
  <si>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</si>
  <si>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</si>
  <si>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</si>
  <si>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</si>
  <si>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</si>
  <si>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</si>
  <si>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</si>
  <si>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</si>
  <si>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</si>
  <si>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</si>
  <si>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</si>
  <si>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</si>
  <si>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</si>
  <si>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</si>
  <si>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</si>
  <si>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</si>
  <si>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</si>
  <si>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</si>
  <si>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</si>
  <si>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</si>
  <si>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</si>
  <si>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</si>
  <si>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</si>
  <si>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</si>
  <si>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</si>
  <si>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</si>
  <si>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</si>
  <si>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</si>
  <si>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</si>
  <si>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</si>
  <si>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</si>
  <si>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</si>
  <si>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</si>
  <si>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</si>
  <si>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</si>
  <si>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</si>
  <si>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</si>
  <si>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</si>
  <si>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</si>
  <si>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</si>
  <si>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</si>
  <si>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</si>
  <si>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</si>
  <si>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</si>
  <si>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</si>
  <si>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</si>
  <si>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</si>
  <si>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</si>
  <si>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</si>
  <si>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</si>
  <si>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</si>
  <si>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</si>
  <si>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</si>
  <si>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</si>
  <si>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</si>
  <si>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</si>
  <si>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</si>
  <si>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</si>
  <si>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</si>
  <si>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</si>
  <si>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</si>
  <si>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</si>
  <si>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</si>
  <si>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</si>
  <si>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</si>
  <si>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</si>
  <si>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</si>
  <si>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</si>
  <si>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</si>
  <si>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</si>
  <si>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</si>
  <si>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</si>
  <si>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</si>
  <si>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</si>
  <si>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</si>
  <si>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</si>
  <si>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</si>
  <si>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</si>
  <si>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</si>
  <si>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</si>
  <si>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</si>
  <si>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</si>
  <si>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</si>
  <si>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</si>
  <si>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</si>
  <si>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</si>
  <si>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</si>
  <si>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</si>
  <si>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</si>
  <si>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</si>
  <si>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</si>
  <si>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</si>
  <si>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</si>
  <si>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</si>
  <si>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</si>
  <si>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</si>
  <si>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</si>
  <si>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</si>
  <si>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</si>
  <si>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</si>
  <si>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</si>
  <si>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</si>
  <si>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</si>
  <si>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</si>
  <si>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</si>
  <si>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</si>
  <si>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</si>
  <si>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</si>
  <si>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</si>
  <si>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</si>
  <si>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</si>
  <si>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</si>
  <si>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</si>
  <si>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</si>
  <si>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</si>
  <si>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</si>
  <si>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</si>
  <si>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</si>
  <si>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</si>
  <si>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</si>
  <si>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</si>
  <si>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</si>
  <si>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</si>
  <si>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</si>
  <si>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</si>
  <si>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</si>
  <si>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</si>
  <si>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</si>
  <si>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</si>
  <si>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</si>
  <si>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</si>
  <si>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</si>
  <si>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</si>
  <si>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</si>
  <si>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</si>
  <si>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</si>
  <si>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</si>
  <si>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</si>
  <si>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</si>
  <si>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</si>
  <si>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</si>
  <si>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</si>
  <si>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</si>
  <si>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</si>
  <si>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</si>
  <si>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</si>
  <si>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</si>
  <si>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</si>
  <si>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</si>
  <si>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</si>
  <si>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</si>
  <si>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</si>
  <si>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</si>
  <si>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</si>
  <si>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</si>
  <si>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</si>
  <si>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</si>
  <si>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</si>
  <si>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</si>
  <si>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</si>
  <si>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</si>
  <si>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</si>
  <si>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</si>
  <si>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</si>
  <si>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</si>
  <si>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</si>
  <si>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</si>
  <si>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</si>
  <si>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</si>
  <si>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</si>
  <si>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</si>
  <si>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</si>
  <si>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</si>
  <si>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</si>
  <si>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</si>
  <si>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</si>
  <si>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</si>
  <si>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</si>
  <si>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</si>
  <si>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</si>
  <si>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</si>
  <si>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</si>
  <si>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</si>
  <si>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</si>
  <si>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</si>
  <si>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</si>
  <si>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</si>
  <si>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</si>
  <si>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</si>
  <si>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</si>
  <si>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</si>
  <si>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</si>
  <si>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</si>
  <si>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</si>
  <si>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</si>
  <si>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</si>
  <si>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</si>
  <si>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</si>
  <si>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</si>
  <si>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</si>
  <si>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</si>
  <si>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</si>
  <si>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</si>
  <si>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</si>
  <si>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</si>
  <si>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</si>
  <si>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</si>
  <si>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</si>
  <si>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</si>
  <si>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</si>
  <si>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</si>
  <si>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</si>
  <si>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</si>
  <si>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</si>
  <si>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</si>
  <si>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</si>
  <si>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</si>
  <si>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</si>
  <si>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</si>
  <si>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</si>
  <si>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</si>
  <si>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</si>
  <si>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</si>
  <si>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</si>
  <si>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</si>
  <si>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</si>
  <si>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</si>
  <si>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</si>
  <si>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</si>
  <si>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</si>
  <si>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</si>
  <si>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</si>
  <si>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</si>
  <si>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</si>
  <si>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</si>
  <si>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</si>
  <si>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</si>
  <si>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</si>
  <si>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</si>
  <si>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</si>
  <si>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</si>
  <si>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</si>
  <si>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</si>
  <si>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</si>
  <si>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</si>
  <si>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</si>
  <si>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</si>
  <si>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</si>
  <si>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</si>
  <si>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</si>
  <si>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</si>
  <si>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</si>
  <si>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</si>
  <si>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</si>
  <si>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</si>
  <si>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</si>
  <si>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</si>
  <si>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</si>
  <si>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</si>
  <si>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</si>
  <si>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</si>
  <si>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</si>
  <si>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</si>
  <si>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</si>
  <si>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</si>
  <si>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</si>
  <si>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</si>
  <si>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</si>
  <si>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</si>
  <si>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</si>
  <si>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</si>
  <si>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</si>
  <si>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</si>
  <si>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</si>
  <si>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</si>
  <si>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</si>
  <si>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</si>
  <si>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</si>
  <si>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</si>
  <si>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</si>
  <si>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</si>
  <si>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</si>
  <si>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</si>
  <si>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</si>
  <si>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</si>
  <si>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</si>
  <si>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</si>
  <si>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</si>
  <si>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</si>
  <si>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</si>
  <si>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</si>
  <si>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</si>
  <si>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</si>
  <si>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</si>
  <si>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</si>
  <si>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</si>
  <si>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</si>
  <si>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</si>
  <si>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</si>
  <si>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</si>
  <si>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</si>
  <si>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</si>
  <si>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</si>
  <si>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</si>
  <si>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</si>
  <si>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</si>
  <si>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</si>
  <si>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</si>
  <si>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</si>
  <si>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</si>
  <si>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</si>
  <si>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</si>
  <si>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</si>
  <si>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</si>
  <si>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</si>
  <si>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</si>
  <si>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</si>
  <si>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</si>
  <si>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</si>
  <si>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</si>
  <si>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</si>
  <si>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</si>
  <si>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</si>
  <si>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</si>
  <si>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</si>
  <si>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</si>
  <si>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</si>
  <si>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</si>
  <si>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</si>
  <si>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</si>
  <si>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</si>
  <si>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</si>
  <si>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</si>
  <si>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</si>
  <si>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</si>
  <si>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</si>
  <si>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</si>
  <si>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</si>
  <si>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</si>
  <si>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</si>
  <si>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</si>
  <si>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</si>
  <si>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</si>
  <si>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</si>
  <si>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</si>
  <si>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</si>
  <si>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</si>
  <si>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</si>
  <si>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</si>
  <si>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</si>
  <si>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</si>
  <si>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</si>
  <si>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</si>
  <si>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</si>
  <si>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</si>
  <si>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</si>
  <si>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</si>
  <si>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</si>
  <si>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</si>
  <si>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</si>
  <si>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</si>
  <si>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</si>
  <si>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</si>
  <si>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</si>
  <si>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</si>
  <si>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</si>
  <si>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</si>
  <si>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</si>
  <si>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</si>
  <si>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</si>
  <si>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</si>
  <si>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</si>
  <si>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</si>
  <si>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</si>
  <si>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</si>
  <si>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</si>
  <si>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</si>
  <si>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</si>
  <si>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</si>
  <si>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</si>
  <si>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</si>
  <si>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</si>
  <si>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</si>
  <si>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</si>
  <si>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</si>
  <si>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</si>
  <si>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</si>
  <si>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</si>
  <si>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</si>
  <si>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</si>
  <si>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</si>
  <si>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</si>
  <si>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</si>
  <si>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</si>
  <si>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</si>
  <si>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</si>
  <si>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</si>
  <si>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</si>
  <si>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</si>
  <si>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</si>
  <si>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</si>
  <si>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</si>
  <si>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</si>
  <si>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</si>
  <si>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</si>
  <si>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</si>
  <si>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</si>
  <si>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</si>
  <si>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</si>
  <si>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</si>
  <si>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</si>
  <si>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</si>
  <si>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</si>
  <si>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</si>
  <si>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</si>
  <si>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</si>
  <si>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</si>
  <si>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</si>
  <si>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</si>
  <si>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</si>
  <si>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</si>
  <si>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</si>
  <si>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</si>
  <si>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</si>
  <si>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</si>
  <si>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</si>
  <si>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</si>
  <si>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</si>
  <si>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</si>
  <si>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</si>
  <si>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</si>
  <si>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</si>
  <si>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</si>
  <si>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</si>
  <si>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</si>
  <si>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</si>
  <si>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</si>
  <si>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</si>
  <si>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</si>
  <si>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</si>
  <si>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</si>
  <si>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</si>
  <si>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</si>
  <si>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</si>
  <si>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</si>
  <si>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</si>
  <si>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</si>
  <si>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</si>
  <si>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</si>
  <si>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</si>
  <si>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</si>
  <si>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</si>
  <si>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</si>
  <si>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</si>
  <si>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</si>
  <si>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</si>
  <si>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</si>
  <si>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</si>
  <si>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</si>
  <si>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</si>
  <si>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</si>
  <si>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</si>
  <si>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</si>
  <si>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</si>
  <si>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</si>
  <si>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</si>
  <si>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</si>
  <si>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</si>
  <si>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</si>
  <si>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</si>
  <si>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</si>
  <si>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</si>
  <si>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</si>
  <si>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</si>
  <si>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</si>
  <si>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</si>
  <si>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</si>
  <si>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</si>
  <si>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</si>
  <si>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</si>
  <si>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</si>
  <si>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</si>
  <si>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</si>
  <si>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</si>
  <si>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</si>
  <si>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</si>
  <si>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</si>
  <si>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</si>
  <si>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</si>
  <si>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</si>
  <si>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</si>
  <si>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</si>
  <si>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</si>
  <si>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</si>
  <si>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</si>
  <si>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</si>
  <si>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</si>
  <si>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</si>
  <si>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</si>
  <si>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</si>
  <si>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</si>
  <si>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</si>
  <si>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</si>
  <si>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</si>
  <si>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</si>
  <si>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</si>
  <si>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</si>
  <si>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</si>
  <si>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</si>
  <si>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</si>
  <si>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</si>
  <si>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</si>
  <si>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</si>
  <si>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</si>
  <si>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</si>
  <si>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</si>
  <si>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</si>
  <si>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</si>
  <si>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</si>
  <si>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</si>
  <si>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</si>
  <si>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</si>
  <si>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</si>
  <si>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</si>
  <si>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</si>
  <si>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</si>
  <si>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</si>
  <si>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</si>
  <si>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</si>
  <si>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</si>
  <si>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</si>
  <si>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</si>
  <si>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</si>
  <si>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</si>
  <si>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</si>
  <si>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</si>
  <si>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</si>
  <si>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</si>
  <si>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</si>
  <si>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</si>
  <si>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</si>
  <si>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</si>
  <si>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</si>
  <si>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</si>
  <si>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</si>
  <si>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</si>
  <si>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</si>
  <si>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</si>
  <si>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</si>
  <si>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</si>
  <si>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</si>
  <si>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</si>
  <si>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</si>
  <si>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</si>
  <si>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</si>
  <si>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</si>
  <si>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</si>
  <si>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</si>
  <si>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</si>
  <si>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</si>
  <si>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</si>
  <si>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</si>
  <si>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</si>
  <si>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</si>
  <si>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</si>
  <si>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</si>
  <si>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</si>
  <si>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</si>
  <si>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</si>
  <si>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</si>
  <si>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</si>
  <si>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</si>
  <si>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</si>
  <si>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</si>
  <si>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</si>
  <si>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</si>
  <si>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</si>
  <si>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</si>
  <si>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</si>
  <si>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</si>
  <si>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</si>
  <si>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</si>
  <si>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</si>
  <si>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</si>
  <si>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</si>
  <si>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</si>
  <si>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</si>
  <si>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</si>
  <si>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</si>
  <si>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</si>
  <si>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</si>
  <si>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</si>
  <si>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</si>
  <si>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</si>
  <si>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</si>
  <si>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</si>
  <si>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</si>
  <si>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</si>
  <si>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</si>
  <si>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</si>
  <si>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</si>
  <si>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</si>
  <si>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</si>
  <si>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</si>
  <si>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</si>
  <si>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</si>
  <si>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</si>
  <si>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</si>
  <si>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</si>
  <si>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</si>
  <si>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</si>
  <si>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</si>
  <si>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</si>
  <si>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</si>
  <si>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</si>
  <si>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</si>
  <si>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</si>
  <si>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</si>
  <si>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</si>
  <si>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</si>
  <si>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</si>
  <si>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</si>
  <si>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</si>
  <si>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</si>
  <si>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</si>
  <si>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</si>
  <si>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</si>
  <si>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</si>
  <si>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</si>
  <si>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</si>
  <si>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</si>
  <si>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</si>
  <si>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</si>
  <si>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</si>
  <si>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</si>
  <si>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</si>
  <si>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</si>
  <si>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</si>
  <si>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</si>
  <si>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</si>
  <si>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</si>
  <si>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</si>
  <si>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</si>
  <si>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</si>
  <si>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</si>
  <si>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</si>
  <si>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</si>
  <si>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</si>
  <si>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</si>
  <si>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</si>
  <si>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</si>
  <si>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</si>
  <si>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</si>
  <si>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</si>
  <si>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</si>
  <si>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</si>
  <si>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</si>
  <si>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</si>
  <si>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</si>
  <si>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</si>
  <si>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</si>
  <si>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</si>
  <si>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</si>
  <si>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</si>
  <si>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</si>
  <si>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</si>
  <si>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</si>
  <si>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</si>
  <si>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</si>
  <si>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</si>
  <si>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</si>
  <si>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</si>
  <si>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</si>
  <si>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</si>
  <si>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</si>
  <si>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</si>
  <si>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</si>
  <si>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</si>
  <si>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</si>
  <si>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</si>
  <si>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</si>
  <si>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</si>
  <si>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</si>
  <si>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</si>
  <si>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</si>
  <si>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</si>
  <si>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</si>
  <si>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</si>
  <si>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</si>
  <si>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</si>
  <si>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</si>
  <si>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</si>
  <si>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</si>
  <si>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</si>
  <si>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</si>
  <si>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</si>
  <si>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</si>
  <si>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</si>
  <si>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</si>
  <si>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</si>
  <si>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</si>
  <si>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</si>
  <si>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</si>
  <si>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</si>
  <si>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</si>
  <si>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</si>
  <si>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</si>
  <si>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</si>
  <si>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</si>
  <si>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</si>
  <si>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</si>
  <si>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</si>
  <si>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</si>
  <si>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</si>
  <si>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</si>
  <si>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</si>
  <si>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</si>
  <si>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</si>
  <si>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</si>
  <si>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</si>
  <si>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</si>
  <si>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</si>
  <si>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</si>
  <si>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</si>
  <si>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</si>
  <si>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</si>
  <si>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</si>
  <si>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</si>
  <si>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</si>
  <si>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</si>
  <si>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</si>
  <si>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</si>
  <si>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</si>
  <si>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</si>
  <si>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</si>
  <si>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</si>
  <si>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</si>
  <si>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</si>
  <si>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</si>
  <si>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</si>
  <si>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</si>
  <si>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</si>
  <si>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</si>
  <si>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</si>
  <si>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</si>
  <si>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</si>
  <si>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</si>
  <si>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</si>
  <si>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</si>
  <si>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</si>
  <si>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</si>
  <si>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</si>
  <si>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</si>
  <si>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</si>
  <si>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</si>
  <si>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</si>
  <si>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</si>
  <si>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</si>
  <si>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</si>
  <si>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</si>
  <si>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</si>
  <si>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</si>
  <si>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</si>
  <si>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</si>
  <si>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</si>
  <si>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</si>
  <si>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</si>
  <si>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</si>
  <si>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</si>
  <si>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</si>
  <si>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</si>
  <si>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</si>
  <si>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</si>
  <si>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</si>
  <si>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</si>
  <si>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</si>
  <si>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</si>
  <si>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</si>
  <si>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</si>
  <si>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</si>
  <si>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</si>
  <si>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</si>
  <si>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</si>
  <si>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</si>
  <si>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</si>
  <si>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</si>
  <si>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</si>
  <si>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</si>
  <si>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</si>
  <si>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</si>
  <si>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</si>
  <si>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</si>
  <si>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</si>
  <si>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</si>
  <si>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</si>
  <si>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</si>
  <si>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</si>
  <si>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</si>
  <si>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</si>
  <si>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</si>
  <si>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</si>
  <si>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</si>
  <si>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</si>
  <si>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</si>
  <si>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</si>
  <si>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</si>
  <si>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</si>
  <si>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</si>
  <si>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</si>
  <si>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</si>
  <si>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</si>
  <si>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</si>
  <si>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</si>
  <si>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</si>
  <si>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</si>
  <si>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</si>
  <si>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</si>
  <si>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</si>
  <si>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</si>
  <si>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</si>
  <si>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</si>
  <si>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</si>
  <si>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</si>
  <si>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</si>
  <si>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</si>
  <si>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</si>
  <si>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</si>
  <si>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</si>
  <si>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</si>
  <si>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</si>
  <si>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</si>
  <si>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</si>
  <si>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</si>
  <si>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</si>
  <si>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</si>
  <si>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</si>
  <si>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</si>
  <si>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</si>
  <si>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</si>
  <si>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</si>
  <si>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</si>
  <si>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</si>
  <si>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</si>
  <si>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</si>
  <si>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</si>
  <si>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</si>
  <si>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</si>
  <si>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</si>
  <si>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</si>
  <si>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</si>
  <si>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</si>
  <si>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</si>
  <si>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</si>
  <si>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</si>
  <si>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</si>
  <si>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</si>
  <si>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</si>
  <si>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</si>
  <si>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</si>
  <si>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</si>
  <si>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</si>
  <si>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</si>
  <si>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</si>
  <si>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</si>
  <si>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</si>
  <si>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</si>
  <si>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</si>
  <si>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</si>
  <si>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</si>
  <si>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</si>
  <si>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</si>
  <si>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</si>
  <si>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</si>
  <si>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</si>
  <si>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</si>
  <si>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</si>
  <si>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</si>
  <si>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</si>
  <si>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</si>
  <si>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</si>
  <si>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</si>
  <si>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</si>
  <si>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</si>
  <si>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</si>
  <si>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</si>
  <si>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</si>
  <si>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</si>
  <si>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</si>
  <si>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</si>
  <si>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</si>
  <si>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</si>
  <si>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</si>
  <si>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</si>
  <si>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</si>
  <si>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</si>
  <si>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</si>
  <si>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</si>
  <si>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</si>
  <si>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</si>
  <si>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</si>
  <si>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</si>
  <si>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</si>
  <si>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</si>
  <si>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</si>
  <si>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</si>
  <si>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</si>
  <si>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</si>
  <si>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</si>
  <si>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</si>
  <si>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</si>
  <si>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</si>
  <si>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</si>
  <si>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</si>
  <si>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</si>
  <si>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</si>
  <si>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</si>
  <si>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</si>
  <si>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</si>
  <si>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</si>
  <si>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</si>
  <si>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</si>
  <si>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</si>
  <si>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</si>
  <si>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</si>
  <si>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</si>
  <si>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</si>
  <si>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</si>
  <si>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</si>
  <si>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</si>
  <si>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</si>
  <si>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</si>
  <si>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</si>
  <si>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</si>
  <si>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</si>
  <si>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</si>
  <si>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</si>
  <si>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</si>
  <si>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</si>
  <si>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</si>
  <si>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</si>
  <si>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</si>
  <si>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</si>
  <si>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</si>
  <si>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</si>
  <si>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</si>
  <si>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</si>
  <si>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</si>
  <si>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</si>
  <si>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</si>
  <si>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</si>
  <si>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</si>
  <si>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</si>
  <si>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</si>
  <si>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</si>
  <si>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</si>
  <si>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</si>
  <si>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</si>
  <si>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</si>
  <si>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</si>
  <si>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</si>
  <si>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</si>
  <si>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</si>
  <si>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</si>
  <si>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</si>
  <si>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</si>
  <si>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</si>
  <si>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</si>
  <si>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</si>
  <si>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</si>
  <si>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</si>
  <si>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</si>
  <si>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</si>
  <si>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</si>
  <si>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</si>
  <si>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</si>
  <si>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</si>
  <si>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</si>
  <si>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</si>
  <si>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</si>
  <si>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</si>
  <si>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</si>
  <si>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</si>
  <si>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</si>
  <si>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</si>
  <si>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</si>
  <si>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</si>
  <si>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</si>
  <si>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</si>
  <si>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</si>
  <si>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</si>
  <si>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</si>
  <si>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</si>
  <si>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</si>
  <si>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</si>
  <si>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</si>
  <si>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</si>
  <si>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</si>
  <si>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</si>
  <si>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</si>
  <si>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</si>
  <si>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</si>
  <si>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</si>
  <si>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</si>
  <si>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</si>
  <si>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</si>
  <si>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</si>
  <si>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</si>
  <si>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</si>
  <si>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</si>
  <si>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</si>
  <si>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</si>
  <si>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</si>
  <si>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</si>
  <si>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</si>
  <si>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</si>
  <si>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</si>
  <si>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</si>
  <si>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</si>
  <si>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</si>
  <si>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</si>
  <si>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</si>
  <si>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</si>
  <si>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</si>
  <si>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</si>
  <si>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</si>
  <si>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</si>
  <si>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</si>
  <si>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</si>
  <si>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</si>
  <si>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</si>
  <si>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</si>
  <si>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</si>
  <si>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</si>
  <si>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</si>
  <si>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</si>
  <si>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</si>
  <si>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</si>
  <si>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</si>
  <si>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</si>
  <si>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</si>
  <si>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</si>
  <si>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</si>
  <si>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</si>
  <si>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</si>
  <si>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</si>
  <si>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</si>
  <si>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</si>
  <si>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</si>
  <si>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</si>
  <si>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</si>
  <si>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</si>
  <si>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</si>
  <si>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</si>
  <si>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</si>
  <si>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</si>
  <si>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</si>
  <si>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</si>
  <si>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</si>
  <si>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</si>
  <si>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</si>
  <si>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</si>
  <si>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</si>
  <si>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</si>
  <si>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</si>
  <si>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</si>
  <si>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</si>
  <si>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</si>
  <si>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</si>
  <si>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</si>
  <si>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</si>
  <si>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</si>
  <si>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</si>
  <si>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</si>
  <si>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</si>
  <si>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</si>
  <si>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</si>
  <si>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</si>
  <si>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</si>
  <si>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</si>
  <si>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</si>
  <si>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</si>
  <si>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</si>
  <si>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</si>
  <si>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</si>
  <si>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</si>
  <si>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</si>
  <si>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</si>
  <si>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</si>
  <si>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</si>
  <si>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</si>
  <si>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</si>
  <si>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</si>
  <si>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</si>
  <si>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</si>
  <si>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</si>
  <si>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</si>
  <si>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</si>
  <si>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</si>
  <si>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</si>
  <si>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</si>
  <si>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</si>
  <si>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</si>
  <si>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</si>
  <si>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</si>
  <si>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</si>
  <si>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</si>
  <si>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</si>
  <si>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</si>
  <si>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</si>
  <si>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</si>
  <si>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</si>
  <si>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</si>
  <si>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</si>
  <si>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</si>
  <si>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</si>
  <si>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</si>
  <si>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</si>
  <si>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</si>
  <si>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</si>
  <si>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</si>
  <si>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</si>
  <si>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</si>
  <si>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</si>
  <si>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</si>
  <si>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</si>
  <si>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</si>
  <si>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</si>
  <si>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</si>
  <si>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</si>
  <si>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</si>
  <si>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</si>
  <si>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</si>
  <si>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</si>
  <si>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</si>
  <si>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</si>
  <si>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</si>
  <si>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</si>
  <si>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</si>
  <si>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</si>
  <si>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</si>
  <si>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</si>
  <si>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</si>
  <si>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</si>
  <si>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</si>
  <si>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</si>
  <si>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</si>
  <si>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</si>
  <si>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</si>
  <si>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</si>
  <si>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</si>
  <si>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</si>
  <si>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</si>
  <si>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</si>
  <si>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</si>
  <si>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</si>
  <si>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</si>
  <si>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</si>
  <si>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</si>
  <si>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</si>
  <si>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</si>
  <si>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</si>
  <si>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</si>
  <si>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</si>
  <si>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</si>
  <si>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</si>
  <si>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</si>
  <si>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</si>
  <si>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</si>
  <si>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</si>
  <si>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</si>
  <si>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</si>
  <si>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</si>
  <si>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</si>
  <si>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</si>
  <si>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</si>
  <si>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</si>
  <si>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</si>
  <si>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</si>
  <si>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</si>
  <si>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</si>
  <si>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</si>
  <si>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</si>
  <si>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</si>
  <si>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</si>
  <si>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</si>
  <si>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</si>
  <si>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</si>
  <si>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</si>
  <si>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</si>
  <si>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</si>
  <si>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</si>
  <si>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</si>
  <si>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</si>
  <si>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</si>
  <si>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</si>
  <si>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</si>
  <si>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</si>
  <si>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</si>
  <si>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</si>
  <si>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</si>
  <si>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</si>
  <si>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</si>
  <si>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</si>
  <si>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</si>
  <si>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</si>
  <si>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</si>
  <si>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</si>
  <si>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</si>
  <si>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</si>
  <si>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</si>
  <si>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</si>
  <si>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</si>
  <si>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</si>
  <si>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</si>
  <si>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</si>
  <si>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</si>
  <si>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</si>
  <si>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</si>
  <si>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</si>
  <si>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</si>
  <si>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</si>
  <si>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</si>
  <si>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</si>
  <si>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</si>
  <si>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</si>
  <si>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</si>
  <si>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</si>
  <si>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</si>
  <si>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</si>
  <si>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</si>
  <si>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</si>
  <si>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</si>
  <si>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</si>
  <si>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</si>
  <si>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</si>
  <si>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</si>
  <si>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</si>
  <si>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</si>
  <si>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</si>
  <si>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</si>
  <si>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</si>
  <si>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</si>
  <si>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</si>
  <si>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</si>
  <si>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</si>
  <si>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</si>
  <si>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</si>
  <si>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</si>
  <si>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</si>
  <si>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</si>
  <si>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</si>
  <si>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</si>
  <si>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</si>
  <si>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</si>
  <si>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</si>
  <si>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</si>
  <si>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</si>
  <si>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</si>
  <si>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</si>
  <si>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</si>
  <si>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</si>
  <si>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</si>
  <si>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</si>
  <si>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</si>
  <si>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</si>
  <si>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</si>
  <si>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</si>
  <si>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</si>
  <si>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</si>
  <si>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</si>
  <si>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</si>
  <si>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</si>
  <si>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</si>
  <si>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</si>
  <si>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</si>
  <si>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</si>
  <si>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</si>
  <si>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</si>
  <si>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</si>
  <si>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</si>
  <si>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</si>
  <si>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</si>
  <si>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</si>
  <si>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</si>
  <si>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</si>
  <si>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</si>
  <si>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</si>
  <si>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</si>
  <si>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</si>
  <si>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</si>
  <si>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</si>
  <si>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</si>
  <si>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</si>
  <si>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</si>
  <si>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</si>
  <si>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</si>
  <si>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</si>
  <si>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</si>
  <si>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</si>
  <si>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</si>
  <si>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</si>
  <si>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</si>
  <si>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</si>
  <si>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</si>
  <si>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</si>
  <si>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</si>
  <si>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</si>
  <si>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</si>
  <si>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</si>
  <si>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</si>
  <si>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</si>
  <si>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</si>
  <si>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</si>
  <si>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</si>
  <si>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</si>
  <si>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</si>
  <si>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</si>
  <si>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</si>
  <si>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</si>
  <si>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</si>
  <si>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</si>
  <si>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</si>
  <si>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</si>
  <si>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</si>
  <si>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</si>
  <si>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</si>
  <si>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</si>
  <si>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</si>
  <si>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</si>
  <si>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</si>
  <si>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</si>
  <si>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</si>
  <si>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</si>
  <si>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</si>
  <si>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</si>
  <si>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</si>
  <si>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</si>
  <si>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</si>
  <si>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</si>
  <si>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</si>
  <si>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</si>
  <si>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</si>
  <si>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</si>
  <si>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</si>
  <si>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</si>
  <si>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</si>
  <si>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</si>
  <si>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</si>
  <si>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</si>
  <si>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</si>
  <si>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</si>
  <si>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</si>
  <si>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</si>
  <si>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</si>
  <si>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</si>
  <si>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</si>
  <si>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</si>
  <si>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</si>
  <si>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</si>
  <si>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</si>
  <si>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</si>
  <si>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</si>
  <si>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</si>
  <si>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</si>
  <si>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</si>
  <si>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</si>
  <si>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</si>
  <si>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</si>
  <si>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</si>
  <si>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</si>
  <si>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</si>
  <si>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</si>
  <si>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</si>
  <si>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</si>
  <si>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</si>
  <si>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</si>
  <si>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</si>
  <si>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</si>
  <si>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</si>
  <si>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</si>
  <si>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</si>
  <si>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</si>
  <si>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</si>
  <si>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</si>
  <si>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</si>
  <si>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</si>
  <si>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</si>
  <si>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</si>
  <si>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</si>
  <si>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</si>
  <si>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</si>
  <si>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</si>
  <si>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</si>
  <si>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</si>
  <si>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</si>
  <si>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</si>
  <si>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</si>
  <si>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</si>
  <si>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</si>
  <si>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</si>
  <si>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</si>
  <si>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</si>
  <si>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</si>
  <si>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</si>
  <si>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</si>
  <si>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</si>
  <si>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</si>
  <si>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</si>
  <si>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</si>
  <si>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</si>
  <si>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</si>
  <si>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</si>
  <si>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</si>
  <si>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</si>
  <si>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</si>
  <si>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</si>
  <si>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</si>
  <si>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</si>
  <si>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</si>
  <si>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</si>
  <si>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</si>
  <si>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</si>
  <si>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</si>
  <si>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</si>
  <si>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</si>
  <si>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</si>
  <si>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</si>
  <si>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</si>
  <si>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</si>
  <si>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</si>
  <si>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</si>
  <si>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</si>
  <si>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</si>
  <si>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</si>
  <si>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</si>
  <si>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</si>
  <si>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</si>
  <si>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</si>
  <si>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</si>
  <si>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</si>
  <si>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</si>
  <si>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</si>
  <si>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</si>
  <si>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</si>
  <si>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</si>
  <si>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</si>
  <si>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</si>
  <si>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</si>
  <si>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</si>
  <si>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</si>
  <si>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</si>
  <si>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</si>
  <si>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</si>
  <si>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</si>
  <si>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</si>
  <si>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</si>
  <si>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</si>
  <si>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</si>
  <si>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</si>
  <si>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</si>
  <si>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</si>
  <si>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</si>
  <si>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</si>
  <si>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</si>
  <si>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</si>
  <si>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</si>
  <si>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</si>
  <si>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</si>
  <si>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</si>
  <si>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</si>
  <si>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</si>
  <si>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</si>
  <si>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</si>
  <si>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</si>
  <si>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</si>
  <si>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</si>
  <si>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</si>
  <si>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</si>
  <si>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</si>
  <si>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</si>
  <si>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</si>
  <si>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</si>
  <si>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</si>
  <si>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</si>
  <si>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</si>
  <si>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</si>
  <si>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</si>
  <si>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</si>
  <si>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</si>
  <si>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</si>
  <si>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</si>
  <si>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</si>
  <si>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</si>
  <si>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</si>
  <si>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</si>
  <si>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</si>
  <si>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</si>
  <si>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</si>
  <si>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</si>
  <si>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</si>
  <si>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</si>
  <si>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</si>
  <si>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</si>
  <si>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</si>
  <si>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</si>
  <si>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</si>
  <si>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</si>
  <si>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</si>
  <si>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</si>
  <si>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</si>
  <si>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</si>
  <si>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</si>
  <si>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</si>
  <si>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</si>
  <si>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</si>
  <si>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</si>
  <si>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</si>
  <si>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</si>
  <si>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</si>
  <si>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</si>
  <si>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</si>
  <si>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</si>
  <si>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</si>
  <si>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</si>
  <si>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</si>
  <si>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</si>
  <si>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</si>
  <si>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</si>
  <si>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</si>
  <si>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</si>
  <si>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</si>
  <si>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</si>
  <si>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</si>
  <si>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</si>
  <si>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</si>
  <si>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</si>
  <si>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</si>
  <si>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</si>
  <si>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</si>
  <si>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</si>
  <si>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</si>
  <si>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</si>
  <si>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</si>
  <si>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</si>
  <si>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</si>
  <si>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</si>
  <si>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</si>
  <si>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</si>
  <si>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</si>
  <si>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</si>
  <si>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</si>
  <si>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</si>
  <si>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</si>
  <si>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</si>
  <si>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</si>
  <si>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</si>
  <si>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</si>
  <si>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</si>
  <si>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</si>
  <si>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</si>
  <si>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</si>
  <si>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</si>
  <si>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</si>
  <si>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</si>
  <si>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</si>
  <si>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</si>
  <si>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</si>
  <si>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</si>
  <si>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</si>
  <si>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</si>
  <si>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</si>
  <si>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</si>
  <si>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</si>
  <si>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</si>
  <si>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</si>
  <si>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</si>
  <si>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</si>
  <si>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</si>
  <si>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</si>
  <si>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</si>
  <si>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</si>
  <si>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</si>
  <si>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</si>
  <si>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</si>
  <si>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</si>
  <si>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</si>
  <si>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</si>
  <si>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</si>
  <si>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</si>
  <si>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</si>
  <si>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</si>
  <si>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</si>
  <si>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</si>
  <si>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</si>
  <si>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</si>
  <si>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</si>
  <si>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</si>
  <si>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</si>
  <si>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</si>
  <si>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</si>
  <si>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</si>
  <si>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</si>
  <si>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</si>
  <si>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</si>
  <si>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</si>
  <si>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</si>
  <si>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</si>
  <si>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</si>
  <si>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</si>
  <si>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</si>
  <si>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</si>
  <si>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</si>
  <si>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</si>
  <si>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</si>
  <si>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</si>
  <si>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</si>
  <si>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</si>
  <si>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</si>
  <si>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</si>
  <si>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</si>
  <si>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</si>
  <si>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</si>
  <si>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</si>
  <si>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</si>
  <si>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</si>
  <si>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</si>
  <si>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</si>
  <si>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</si>
  <si>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</si>
  <si>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</si>
  <si>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</si>
  <si>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</si>
  <si>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</si>
  <si>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</si>
  <si>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</si>
  <si>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</si>
  <si>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</si>
  <si>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</si>
  <si>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</si>
  <si>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</si>
  <si>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</si>
  <si>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</si>
  <si>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</si>
  <si>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</si>
  <si>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</si>
  <si>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</si>
  <si>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</si>
  <si>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</si>
  <si>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</si>
  <si>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</si>
  <si>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</si>
  <si>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</si>
  <si>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</si>
  <si>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</si>
  <si>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</si>
  <si>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</si>
  <si>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</si>
  <si>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</si>
  <si>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</si>
  <si>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</si>
  <si>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</si>
  <si>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</si>
  <si>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</si>
  <si>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</si>
  <si>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</si>
  <si>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</si>
  <si>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</si>
  <si>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</si>
  <si>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</si>
  <si>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</si>
  <si>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</si>
  <si>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</si>
  <si>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</si>
  <si>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</si>
  <si>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</si>
  <si>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</si>
  <si>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</si>
  <si>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</si>
  <si>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</si>
  <si>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</si>
  <si>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</si>
  <si>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</si>
  <si>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</si>
  <si>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</si>
  <si>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</si>
  <si>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</si>
  <si>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</si>
  <si>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</si>
  <si>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</si>
  <si>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</si>
  <si>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</si>
  <si>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</si>
  <si>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</si>
  <si>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</si>
  <si>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</si>
  <si>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</si>
  <si>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</si>
  <si>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</si>
  <si>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</si>
  <si>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</si>
  <si>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</si>
  <si>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</si>
  <si>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</si>
  <si>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</si>
  <si>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</si>
  <si>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</si>
  <si>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</si>
  <si>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</si>
  <si>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</si>
  <si>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</si>
  <si>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</si>
  <si>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</si>
  <si>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</si>
  <si>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</si>
  <si>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</si>
  <si>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</si>
  <si>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</si>
  <si>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</si>
  <si>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</si>
  <si>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</si>
  <si>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</si>
  <si>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</si>
  <si>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</si>
  <si>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</si>
  <si>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</si>
  <si>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</si>
  <si>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</si>
  <si>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</si>
  <si>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</si>
  <si>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</si>
  <si>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</si>
  <si>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</si>
  <si>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</si>
  <si>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</si>
  <si>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</si>
  <si>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</si>
  <si>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</si>
  <si>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</si>
  <si>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</si>
  <si>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</si>
  <si>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</si>
  <si>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</si>
  <si>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</si>
  <si>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</si>
  <si>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</si>
  <si>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</si>
  <si>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</si>
  <si>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</si>
  <si>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</si>
  <si>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</si>
  <si>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</si>
  <si>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</si>
  <si>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</si>
  <si>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</si>
  <si>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</si>
  <si>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</si>
  <si>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</si>
  <si>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</si>
  <si>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</si>
  <si>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</si>
  <si>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</si>
  <si>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</si>
  <si>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</si>
  <si>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</si>
  <si>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</si>
  <si>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</si>
  <si>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</si>
  <si>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</si>
  <si>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</si>
  <si>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</si>
  <si>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</si>
  <si>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</si>
  <si>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</si>
  <si>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</si>
  <si>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</si>
  <si>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</si>
  <si>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</si>
  <si>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</si>
  <si>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</si>
  <si>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</si>
  <si>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</si>
  <si>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</si>
  <si>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</si>
  <si>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</si>
  <si>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</si>
  <si>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</si>
  <si>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</si>
  <si>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</si>
  <si>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</si>
  <si>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</si>
  <si>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</si>
  <si>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</si>
  <si>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</si>
  <si>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</si>
  <si>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</si>
  <si>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</si>
  <si>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</si>
  <si>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</si>
  <si>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</si>
  <si>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</si>
  <si>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</si>
  <si>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</si>
  <si>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</si>
  <si>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</si>
  <si>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</si>
  <si>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</si>
  <si>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</si>
  <si>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</si>
  <si>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</si>
  <si>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</si>
  <si>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</si>
  <si>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</si>
  <si>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</si>
  <si>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</si>
  <si>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</si>
  <si>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</si>
  <si>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</si>
  <si>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</si>
  <si>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</si>
  <si>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</si>
  <si>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</si>
  <si>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</si>
  <si>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</si>
  <si>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</si>
  <si>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</si>
  <si>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</si>
  <si>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</si>
  <si>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</si>
  <si>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</si>
  <si>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</si>
  <si>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</si>
  <si>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</si>
  <si>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</si>
  <si>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</si>
  <si>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</si>
  <si>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</si>
  <si>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</si>
  <si>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</si>
  <si>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</si>
  <si>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</si>
  <si>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</si>
  <si>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</si>
  <si>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</si>
  <si>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</si>
  <si>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</si>
  <si>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</si>
  <si>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</si>
  <si>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</si>
  <si>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</si>
  <si>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</si>
  <si>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</si>
  <si>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</si>
  <si>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</si>
  <si>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</si>
  <si>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</si>
  <si>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</si>
  <si>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</si>
  <si>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</si>
  <si>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</si>
  <si>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</si>
  <si>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</si>
  <si>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</si>
  <si>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</si>
  <si>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</si>
  <si>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</si>
  <si>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</si>
  <si>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</si>
  <si>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</si>
  <si>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</si>
  <si>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</si>
  <si>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</si>
  <si>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</si>
  <si>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</si>
  <si>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</si>
  <si>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</si>
  <si>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</si>
  <si>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</si>
  <si>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</si>
  <si>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</si>
  <si>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</si>
  <si>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</si>
  <si>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</si>
  <si>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</si>
  <si>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</si>
  <si>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</si>
  <si>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</si>
  <si>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</si>
  <si>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</si>
  <si>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</si>
  <si>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</si>
  <si>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</si>
  <si>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</si>
  <si>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</si>
  <si>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</si>
  <si>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</si>
  <si>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</si>
  <si>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</si>
  <si>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</si>
  <si>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</si>
  <si>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</si>
  <si>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</si>
  <si>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</si>
  <si>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</si>
  <si>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</si>
  <si>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</si>
  <si>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</si>
  <si>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</si>
  <si>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</si>
  <si>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</si>
  <si>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</si>
  <si>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</si>
  <si>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</si>
  <si>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</si>
  <si>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</si>
  <si>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</si>
  <si>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</si>
  <si>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</si>
  <si>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</si>
  <si>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</si>
  <si>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</si>
  <si>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</si>
  <si>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</si>
  <si>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</si>
  <si>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</si>
  <si>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</si>
  <si>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</si>
  <si>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</si>
  <si>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</si>
  <si>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</si>
  <si>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</si>
  <si>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</si>
  <si>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</si>
  <si>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</si>
  <si>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</si>
  <si>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</si>
  <si>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</si>
  <si>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</si>
  <si>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</si>
  <si>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</si>
  <si>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</si>
  <si>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</si>
  <si>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</si>
  <si>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</si>
  <si>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</si>
  <si>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</si>
  <si>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</si>
  <si>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</si>
  <si>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</si>
  <si>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</si>
  <si>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</si>
  <si>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</si>
  <si>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</si>
  <si>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</si>
  <si>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</si>
  <si>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</si>
  <si>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</si>
  <si>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</si>
  <si>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</si>
  <si>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</si>
  <si>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</si>
  <si>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</si>
  <si>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</si>
  <si>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</si>
  <si>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</si>
  <si>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</si>
  <si>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</si>
  <si>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</si>
  <si>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</si>
  <si>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</si>
  <si>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</si>
  <si>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</si>
  <si>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</si>
  <si>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</si>
  <si>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</si>
  <si>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</si>
  <si>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</si>
  <si>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</si>
  <si>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</si>
  <si>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</si>
  <si>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</si>
  <si>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</si>
  <si>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</si>
  <si>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</si>
  <si>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</si>
  <si>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</si>
  <si>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</si>
  <si>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</si>
  <si>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</si>
  <si>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</si>
  <si>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</si>
  <si>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</si>
  <si>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</si>
  <si>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</si>
  <si>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</si>
  <si>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</si>
  <si>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</si>
  <si>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</si>
  <si>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</si>
  <si>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</si>
  <si>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</si>
  <si>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</si>
  <si>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</si>
  <si>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</si>
  <si>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</si>
  <si>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</si>
  <si>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</si>
  <si>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</si>
  <si>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</si>
  <si>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</si>
  <si>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</si>
  <si>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</si>
  <si>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</si>
  <si>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</si>
  <si>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</si>
  <si>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</si>
  <si>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</si>
  <si>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</si>
  <si>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</si>
  <si>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</si>
  <si>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</si>
  <si>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</si>
  <si>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</si>
  <si>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</si>
  <si>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</si>
  <si>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</si>
  <si>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</si>
  <si>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</si>
  <si>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</si>
  <si>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</si>
  <si>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</si>
  <si>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</si>
  <si>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</si>
  <si>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</si>
  <si>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</si>
  <si>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</si>
  <si>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</si>
  <si>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</si>
  <si>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</si>
  <si>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</si>
  <si>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</si>
  <si>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</si>
  <si>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</si>
  <si>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</si>
  <si>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</si>
  <si>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</si>
  <si>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</si>
  <si>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</si>
  <si>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</si>
  <si>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</si>
  <si>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</si>
  <si>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</si>
  <si>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</si>
  <si>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</si>
  <si>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</si>
  <si>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</si>
  <si>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</si>
  <si>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</si>
  <si>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</si>
  <si>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</si>
  <si>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</si>
  <si>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</si>
  <si>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</si>
  <si>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</si>
  <si>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</si>
  <si>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</si>
  <si>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</si>
  <si>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</si>
  <si>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</si>
  <si>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</si>
  <si>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</si>
  <si>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</si>
  <si>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</si>
  <si>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</si>
  <si>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</si>
  <si>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</si>
  <si>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</si>
  <si>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</si>
  <si>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</si>
  <si>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</si>
  <si>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</si>
  <si>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</si>
  <si>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</si>
  <si>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</si>
  <si>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</si>
  <si>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</si>
  <si>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</si>
  <si>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</si>
  <si>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</si>
  <si>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</si>
  <si>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</si>
  <si>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</si>
  <si>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</si>
  <si>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</si>
  <si>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</si>
  <si>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</si>
  <si>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</si>
  <si>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</si>
  <si>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</si>
  <si>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</si>
  <si>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</si>
  <si>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</si>
  <si>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</si>
  <si>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</si>
  <si>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</si>
  <si>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</si>
  <si>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</si>
  <si>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</si>
  <si>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</si>
  <si>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</si>
  <si>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</si>
  <si>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</si>
  <si>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</si>
  <si>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</si>
  <si>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</si>
  <si>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</si>
  <si>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</si>
  <si>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</si>
  <si>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</si>
  <si>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</si>
  <si>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</si>
  <si>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</si>
  <si>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</si>
  <si>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</si>
  <si>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</si>
  <si>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</si>
  <si>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</si>
  <si>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</si>
  <si>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</si>
  <si>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</si>
  <si>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</si>
  <si>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</si>
  <si>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</si>
  <si>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</si>
  <si>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</si>
  <si>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</si>
  <si>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</si>
  <si>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</si>
  <si>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</si>
  <si>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</si>
  <si>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</si>
  <si>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</si>
  <si>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</si>
  <si>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</si>
  <si>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</si>
  <si>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</si>
  <si>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</si>
  <si>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</si>
  <si>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</si>
  <si>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</si>
  <si>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</si>
  <si>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</si>
  <si>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</si>
  <si>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</si>
  <si>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</si>
  <si>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</si>
  <si>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</si>
  <si>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</si>
  <si>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</si>
  <si>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</si>
  <si>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</si>
  <si>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</si>
  <si>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</si>
  <si>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</si>
  <si>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</si>
  <si>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</si>
  <si>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</si>
  <si>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</si>
  <si>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</si>
  <si>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</si>
  <si>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</si>
  <si>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</si>
  <si>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</si>
  <si>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</si>
  <si>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</si>
  <si>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</si>
  <si>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</si>
  <si>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</si>
  <si>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</si>
  <si>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</si>
  <si>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</si>
  <si>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</si>
  <si>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</si>
  <si>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</si>
  <si>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</si>
  <si>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</si>
  <si>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</si>
  <si>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</si>
  <si>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</si>
  <si>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</si>
  <si>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</si>
  <si>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</si>
  <si>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</si>
  <si>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</si>
  <si>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</si>
  <si>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</si>
  <si>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</si>
  <si>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</si>
  <si>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</si>
  <si>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</si>
  <si>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</si>
  <si>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</si>
  <si>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</si>
  <si>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</si>
  <si>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</si>
  <si>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</si>
  <si>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</si>
  <si>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</si>
  <si>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</si>
  <si>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</si>
  <si>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</si>
  <si>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</si>
  <si>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</si>
  <si>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</si>
  <si>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</si>
  <si>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</si>
  <si>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</si>
  <si>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</si>
  <si>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</si>
  <si>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</si>
  <si>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</si>
  <si>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</si>
  <si>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</si>
  <si>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</si>
  <si>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</si>
  <si>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</si>
  <si>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</si>
  <si>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</si>
  <si>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</si>
  <si>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</si>
  <si>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</si>
  <si>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</si>
  <si>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</si>
  <si>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</si>
  <si>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</si>
  <si>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</si>
  <si>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</si>
  <si>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</si>
  <si>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</si>
  <si>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</si>
  <si>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</si>
  <si>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</si>
  <si>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</si>
  <si>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</si>
  <si>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</si>
  <si>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</si>
  <si>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</si>
  <si>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</si>
  <si>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</si>
  <si>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</si>
  <si>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</si>
  <si>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</si>
  <si>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</si>
  <si>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</si>
  <si>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</si>
  <si>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</si>
  <si>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</si>
  <si>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</si>
  <si>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</si>
  <si>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</si>
  <si>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</si>
  <si>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</si>
  <si>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</si>
  <si>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</si>
  <si>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</si>
  <si>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</si>
  <si>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</si>
  <si>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</si>
  <si>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</si>
  <si>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</si>
  <si>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</si>
  <si>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</si>
  <si>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</si>
  <si>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</si>
  <si>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</si>
  <si>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</si>
  <si>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</si>
  <si>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</si>
  <si>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</si>
  <si>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</si>
  <si>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</si>
  <si>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</si>
  <si>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</si>
  <si>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</si>
  <si>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</si>
  <si>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</si>
  <si>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</si>
  <si>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</si>
  <si>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</si>
  <si>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</si>
  <si>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</si>
  <si>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</si>
  <si>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</si>
  <si>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</si>
  <si>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</si>
  <si>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</si>
  <si>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</si>
  <si>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</si>
  <si>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</si>
  <si>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</si>
  <si>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</si>
  <si>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</si>
  <si>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</si>
  <si>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</si>
  <si>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</si>
  <si>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</si>
  <si>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</si>
  <si>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</si>
  <si>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</si>
  <si>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</si>
  <si>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</si>
  <si>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</si>
  <si>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</si>
  <si>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</si>
  <si>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</si>
  <si>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</si>
  <si>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</si>
  <si>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</si>
  <si>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</si>
  <si>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</si>
  <si>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</si>
  <si>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</si>
  <si>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</si>
  <si>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</si>
  <si>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</si>
  <si>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</si>
  <si>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</si>
  <si>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</si>
  <si>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</si>
  <si>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</si>
  <si>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</si>
  <si>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</si>
  <si>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</si>
  <si>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</si>
  <si>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</si>
  <si>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</si>
  <si>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</si>
  <si>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</si>
  <si>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</si>
  <si>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</si>
  <si>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</si>
  <si>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</si>
  <si>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</si>
  <si>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</si>
  <si>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</si>
  <si>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</si>
  <si>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</si>
  <si>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</si>
  <si>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</si>
  <si>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</si>
  <si>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</si>
  <si>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</si>
  <si>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</si>
  <si>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</si>
  <si>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</si>
  <si>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</si>
  <si>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</si>
  <si>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</si>
  <si>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</si>
  <si>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</si>
  <si>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</si>
  <si>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</si>
  <si>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</si>
  <si>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</si>
  <si>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</si>
  <si>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</si>
  <si>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</si>
  <si>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</si>
  <si>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</si>
  <si>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</si>
  <si>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</si>
  <si>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</si>
  <si>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</si>
  <si>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</si>
  <si>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</si>
  <si>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</si>
  <si>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</si>
  <si>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</si>
  <si>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</si>
  <si>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</si>
  <si>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</si>
  <si>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</si>
  <si>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</si>
  <si>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</si>
  <si>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</si>
  <si>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</si>
  <si>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</si>
  <si>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</si>
  <si>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</si>
  <si>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</si>
  <si>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</si>
  <si>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</si>
  <si>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</si>
  <si>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</si>
  <si>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</si>
  <si>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</si>
  <si>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</si>
  <si>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</si>
  <si>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</si>
  <si>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</si>
  <si>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</si>
  <si>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</si>
  <si>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</si>
  <si>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</si>
  <si>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</si>
  <si>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</si>
  <si>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</si>
  <si>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</si>
  <si>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</si>
  <si>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</si>
  <si>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</si>
  <si>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</si>
  <si>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</si>
  <si>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</si>
  <si>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</si>
  <si>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</si>
  <si>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</si>
  <si>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</si>
  <si>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</si>
  <si>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</si>
  <si>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</si>
  <si>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</si>
  <si>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</si>
  <si>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</si>
  <si>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</si>
  <si>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</si>
  <si>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</si>
  <si>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</si>
  <si>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</si>
  <si>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</si>
  <si>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</si>
  <si>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</si>
  <si>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</si>
  <si>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</si>
  <si>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</si>
  <si>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</si>
  <si>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</si>
  <si>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</si>
  <si>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</si>
  <si>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</si>
  <si>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</si>
  <si>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</si>
  <si>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</si>
  <si>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</si>
  <si>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</si>
  <si>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</si>
  <si>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</si>
  <si>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</si>
  <si>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</si>
  <si>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</si>
  <si>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</si>
  <si>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</si>
  <si>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</si>
  <si>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</si>
  <si>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</si>
  <si>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</si>
  <si>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</si>
  <si>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</si>
  <si>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</si>
  <si>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</si>
  <si>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</si>
  <si>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</si>
  <si>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</si>
  <si>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</si>
  <si>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</si>
  <si>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</si>
  <si>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</si>
  <si>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</si>
  <si>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</si>
  <si>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</si>
  <si>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</si>
  <si>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</si>
  <si>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</si>
  <si>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</si>
  <si>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</si>
  <si>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</si>
  <si>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</si>
  <si>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</si>
  <si>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</si>
  <si>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</si>
  <si>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</si>
  <si>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</si>
  <si>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</si>
  <si>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</si>
  <si>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</si>
  <si>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</si>
  <si>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</si>
  <si>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</si>
  <si>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</si>
  <si>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</si>
  <si>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</si>
  <si>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</si>
  <si>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</si>
  <si>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</si>
  <si>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</si>
  <si>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</si>
  <si>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</si>
  <si>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</si>
  <si>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</si>
  <si>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</si>
  <si>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</si>
  <si>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</si>
  <si>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</si>
  <si>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</si>
  <si>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</si>
  <si>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</si>
  <si>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</si>
  <si>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</si>
  <si>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</si>
  <si>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</si>
  <si>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</si>
  <si>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</si>
  <si>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</si>
  <si>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</si>
  <si>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</si>
  <si>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</si>
  <si>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</si>
  <si>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</si>
  <si>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</si>
  <si>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</si>
  <si>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</si>
  <si>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</si>
  <si>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</si>
  <si>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</si>
  <si>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</si>
  <si>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</si>
  <si>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</si>
  <si>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</si>
  <si>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</si>
  <si>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</si>
  <si>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</si>
  <si>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</si>
  <si>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</si>
  <si>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</si>
  <si>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</si>
  <si>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</si>
  <si>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</si>
  <si>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</si>
  <si>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</si>
  <si>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</si>
  <si>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</si>
  <si>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</si>
  <si>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</si>
  <si>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</si>
  <si>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</si>
  <si>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</si>
  <si>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</si>
  <si>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</si>
  <si>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</si>
  <si>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</si>
  <si>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</si>
  <si>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</si>
  <si>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</si>
  <si>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</si>
  <si>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</si>
  <si>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</si>
  <si>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</si>
  <si>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</si>
  <si>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</si>
  <si>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</si>
  <si>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</si>
  <si>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</si>
  <si>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</si>
  <si>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</si>
  <si>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</si>
  <si>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</si>
  <si>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</si>
  <si>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</si>
  <si>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</si>
  <si>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</si>
  <si>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</si>
  <si>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</si>
  <si>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</si>
  <si>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</si>
  <si>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</si>
  <si>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</si>
  <si>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</si>
  <si>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</si>
  <si>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</si>
  <si>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</si>
  <si>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</si>
  <si>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</si>
  <si>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</si>
  <si>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</si>
  <si>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</si>
  <si>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</si>
  <si>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</si>
  <si>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</si>
  <si>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</si>
  <si>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</si>
  <si>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</si>
  <si>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</si>
  <si>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</si>
  <si>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</si>
  <si>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</si>
  <si>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</si>
  <si>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</si>
  <si>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</si>
  <si>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</si>
  <si>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</si>
  <si>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</si>
  <si>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</si>
  <si>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</si>
  <si>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</si>
  <si>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</si>
  <si>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</si>
  <si>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</si>
  <si>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</si>
  <si>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</si>
  <si>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</si>
  <si>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</si>
  <si>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</si>
  <si>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</si>
  <si>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</si>
  <si>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</si>
  <si>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</si>
  <si>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</si>
  <si>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</si>
  <si>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</si>
  <si>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</si>
  <si>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</si>
  <si>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</si>
  <si>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</si>
  <si>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</si>
  <si>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</si>
  <si>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</si>
  <si>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</si>
  <si>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</si>
  <si>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</si>
  <si>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</si>
  <si>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</si>
  <si>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</si>
  <si>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</si>
  <si>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</si>
  <si>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</si>
  <si>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</si>
  <si>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</si>
  <si>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</si>
  <si>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</si>
  <si>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</si>
  <si>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</si>
  <si>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</si>
  <si>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</si>
  <si>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</si>
  <si>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</si>
  <si>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</si>
  <si>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</si>
  <si>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</si>
  <si>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</si>
  <si>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</si>
  <si>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</si>
  <si>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</si>
  <si>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</si>
  <si>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</si>
  <si>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</si>
  <si>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</si>
  <si>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</si>
  <si>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</si>
  <si>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</si>
  <si>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</si>
  <si>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</si>
  <si>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</si>
  <si>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</si>
  <si>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</si>
  <si>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</si>
  <si>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</si>
  <si>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</si>
  <si>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</si>
  <si>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</si>
  <si>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</si>
  <si>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</si>
  <si>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</si>
  <si>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</si>
  <si>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</si>
  <si>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</si>
  <si>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</si>
  <si>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</si>
  <si>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</si>
  <si>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</si>
  <si>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</si>
  <si>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</si>
  <si>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</si>
  <si>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</si>
  <si>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</si>
  <si>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</si>
  <si>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</si>
  <si>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</si>
  <si>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</si>
  <si>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</si>
  <si>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</si>
  <si>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</si>
  <si>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</si>
  <si>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</si>
  <si>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</si>
  <si>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</si>
  <si>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</si>
  <si>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</si>
  <si>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</si>
  <si>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</si>
  <si>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</si>
  <si>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</si>
  <si>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</si>
  <si>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</si>
  <si>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</si>
  <si>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</si>
  <si>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</si>
  <si>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</si>
  <si>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</si>
  <si>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</si>
  <si>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</si>
  <si>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</si>
  <si>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</si>
  <si>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</si>
  <si>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</si>
  <si>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</si>
  <si>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</si>
  <si>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</si>
  <si>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</si>
  <si>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</si>
  <si>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</si>
  <si>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</si>
  <si>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</si>
  <si>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</si>
  <si>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</si>
  <si>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</si>
  <si>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</si>
  <si>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</si>
  <si>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</si>
  <si>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</si>
  <si>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</si>
  <si>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</si>
  <si>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</si>
  <si>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</si>
  <si>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</si>
  <si>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</si>
  <si>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</si>
  <si>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</si>
  <si>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</si>
  <si>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</si>
  <si>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</si>
  <si>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</si>
  <si>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</si>
  <si>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</si>
  <si>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</si>
  <si>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</si>
  <si>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</si>
  <si>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</si>
  <si>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</si>
  <si>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</si>
  <si>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</si>
  <si>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</si>
  <si>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</si>
  <si>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</si>
  <si>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</si>
  <si>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</si>
  <si>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</si>
  <si>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</si>
  <si>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</si>
  <si>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</si>
  <si>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</si>
  <si>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</si>
  <si>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</si>
  <si>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</si>
  <si>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</si>
  <si>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</si>
  <si>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</si>
  <si>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</si>
  <si>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</si>
  <si>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</si>
  <si>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</si>
  <si>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</si>
  <si>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</si>
  <si>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</si>
  <si>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</si>
  <si>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</si>
  <si>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</si>
  <si>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</si>
  <si>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</si>
  <si>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</si>
  <si>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</si>
  <si>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</si>
  <si>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</si>
  <si>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</si>
  <si>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</si>
  <si>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</si>
  <si>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</si>
  <si>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</si>
  <si>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</si>
  <si>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</si>
  <si>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</si>
  <si>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</si>
  <si>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</si>
  <si>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</si>
  <si>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</si>
  <si>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</si>
  <si>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</si>
  <si>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</si>
  <si>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</si>
  <si>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</si>
  <si>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</si>
  <si>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</si>
  <si>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</si>
  <si>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</si>
  <si>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</si>
  <si>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</si>
  <si>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</si>
  <si>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</si>
  <si>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</si>
  <si>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</si>
  <si>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</si>
  <si>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</si>
  <si>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</si>
  <si>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</si>
  <si>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</si>
  <si>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</si>
  <si>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</si>
  <si>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</si>
  <si>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</si>
  <si>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</si>
  <si>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</si>
  <si>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</si>
  <si>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</si>
  <si>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</si>
  <si>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</si>
  <si>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</si>
  <si>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</si>
  <si>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</si>
  <si>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</si>
  <si>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</si>
  <si>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</si>
  <si>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</si>
  <si>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</si>
  <si>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</si>
  <si>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</si>
  <si>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</si>
  <si>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</si>
  <si>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</si>
  <si>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</si>
  <si>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</si>
  <si>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</si>
  <si>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</si>
  <si>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</si>
  <si>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</si>
  <si>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</si>
  <si>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</si>
  <si>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</si>
  <si>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</si>
  <si>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</si>
  <si>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</si>
  <si>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</si>
  <si>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</si>
  <si>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</si>
  <si>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</si>
  <si>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</si>
  <si>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</si>
  <si>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</si>
  <si>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</si>
  <si>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</si>
  <si>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</si>
  <si>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</si>
  <si>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</si>
  <si>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</si>
  <si>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</si>
  <si>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</si>
  <si>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</si>
  <si>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</si>
  <si>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</si>
  <si>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</si>
  <si>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</si>
  <si>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</si>
  <si>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</si>
  <si>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</si>
  <si>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</si>
  <si>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</si>
  <si>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</si>
  <si>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</si>
  <si>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</si>
  <si>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</si>
  <si>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</si>
  <si>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</si>
  <si>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</si>
  <si>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</si>
  <si>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</si>
  <si>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</si>
  <si>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</si>
  <si>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</si>
  <si>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</si>
  <si>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</si>
  <si>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</si>
  <si>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</si>
  <si>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</si>
  <si>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</si>
  <si>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</si>
  <si>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</si>
  <si>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</si>
  <si>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</si>
  <si>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</si>
  <si>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</si>
  <si>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</si>
  <si>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</si>
  <si>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</si>
  <si>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</si>
  <si>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</si>
  <si>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</si>
  <si>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</si>
  <si>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</si>
  <si>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</si>
  <si>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</si>
  <si>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</si>
  <si>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</si>
  <si>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</si>
  <si>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</si>
  <si>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</si>
  <si>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</si>
  <si>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</si>
  <si>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</si>
  <si>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</si>
  <si>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</si>
  <si>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</si>
  <si>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</si>
  <si>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</si>
  <si>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</si>
  <si>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</si>
  <si>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</si>
  <si>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</si>
  <si>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</si>
  <si>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</si>
  <si>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</si>
  <si>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</si>
  <si>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</si>
  <si>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</si>
  <si>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</si>
  <si>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</si>
  <si>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</si>
  <si>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</si>
  <si>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</si>
  <si>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</si>
  <si>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</si>
  <si>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</si>
  <si>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</si>
  <si>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</si>
  <si>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</si>
  <si>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</si>
  <si>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</si>
  <si>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</si>
  <si>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</si>
  <si>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</si>
  <si>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</si>
  <si>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</si>
  <si>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</si>
  <si>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</si>
  <si>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</si>
  <si>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</si>
  <si>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</si>
  <si>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</si>
  <si>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</si>
  <si>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</si>
  <si>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</si>
  <si>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</si>
  <si>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</si>
  <si>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</si>
  <si>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</si>
  <si>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</si>
  <si>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</si>
  <si>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</si>
  <si>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</si>
  <si>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</si>
  <si>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</si>
  <si>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</si>
  <si>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</si>
  <si>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</si>
  <si>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</si>
  <si>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</si>
  <si>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</si>
  <si>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</si>
  <si>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</si>
  <si>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</si>
  <si>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</si>
  <si>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</si>
  <si>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</si>
  <si>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</si>
  <si>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</si>
  <si>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</si>
  <si>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</si>
  <si>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</si>
  <si>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</si>
  <si>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</si>
  <si>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</si>
  <si>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</si>
  <si>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</si>
  <si>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</si>
  <si>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</si>
  <si>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</si>
  <si>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</si>
  <si>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</si>
  <si>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</si>
  <si>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</si>
  <si>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</si>
  <si>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</si>
  <si>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</si>
  <si>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</si>
  <si>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</si>
  <si>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</si>
  <si>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</si>
  <si>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</si>
  <si>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</si>
  <si>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</si>
  <si>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</si>
  <si>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</si>
  <si>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</si>
  <si>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</si>
  <si>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</si>
  <si>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</si>
  <si>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</si>
  <si>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</si>
  <si>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</si>
  <si>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</si>
  <si>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</si>
  <si>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</si>
  <si>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</si>
  <si>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</si>
  <si>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</si>
  <si>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</si>
  <si>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</si>
  <si>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</si>
  <si>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</si>
  <si>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</si>
  <si>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</si>
  <si>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</si>
  <si>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</si>
  <si>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</si>
  <si>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</si>
  <si>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</si>
  <si>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</si>
  <si>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</si>
  <si>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</si>
  <si>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</si>
  <si>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</si>
  <si>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</si>
  <si>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</si>
  <si>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</si>
  <si>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</si>
  <si>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</si>
  <si>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</si>
  <si>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</si>
  <si>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</si>
  <si>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</si>
  <si>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</si>
  <si>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</si>
  <si>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</si>
  <si>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</si>
  <si>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</si>
  <si>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</si>
  <si>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</si>
  <si>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</si>
  <si>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</si>
  <si>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</si>
  <si>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</si>
  <si>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</si>
  <si>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</si>
  <si>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</si>
  <si>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</si>
  <si>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</si>
  <si>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</si>
  <si>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</si>
  <si>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</si>
  <si>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</si>
  <si>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</si>
  <si>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</si>
  <si>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</si>
  <si>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</si>
  <si>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</si>
  <si>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</si>
  <si>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</si>
  <si>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</si>
  <si>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</si>
  <si>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</si>
  <si>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</si>
  <si>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</si>
  <si>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</si>
  <si>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</si>
  <si>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</si>
  <si>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</si>
  <si>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</si>
  <si>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</si>
  <si>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</si>
  <si>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</si>
  <si>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</si>
  <si>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</si>
  <si>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</si>
  <si>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</si>
  <si>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</si>
  <si>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</si>
  <si>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</si>
  <si>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</si>
  <si>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</si>
  <si>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</si>
  <si>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</si>
  <si>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</si>
  <si>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</si>
  <si>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</si>
  <si>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</si>
  <si>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</si>
  <si>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</si>
  <si>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</si>
  <si>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</si>
  <si>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</si>
  <si>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</si>
  <si>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</si>
  <si>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</si>
  <si>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</si>
  <si>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</si>
  <si>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</si>
  <si>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</si>
  <si>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</si>
  <si>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</si>
  <si>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</si>
  <si>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</si>
  <si>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</si>
  <si>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</si>
  <si>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</si>
  <si>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</si>
  <si>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</si>
  <si>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</si>
  <si>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</si>
  <si>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</si>
  <si>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</si>
  <si>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</si>
  <si>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</si>
  <si>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</si>
  <si>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</si>
  <si>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</si>
  <si>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</si>
  <si>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</si>
  <si>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</si>
  <si>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</si>
  <si>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</si>
  <si>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</si>
  <si>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</si>
  <si>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</si>
  <si>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</si>
  <si>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</si>
  <si>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</si>
  <si>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</si>
  <si>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</si>
  <si>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</si>
  <si>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</si>
  <si>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</si>
  <si>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</si>
  <si>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</si>
  <si>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</si>
  <si>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</si>
  <si>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</si>
  <si>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</si>
  <si>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</si>
  <si>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</si>
  <si>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</si>
  <si>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</si>
  <si>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</si>
  <si>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</si>
  <si>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</si>
  <si>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</si>
  <si>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</si>
  <si>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</si>
  <si>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</si>
  <si>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</si>
  <si>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</si>
  <si>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</si>
  <si>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</si>
  <si>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</si>
  <si>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</si>
  <si>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</si>
  <si>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</si>
  <si>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</si>
  <si>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</si>
  <si>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</si>
  <si>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</si>
  <si>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</si>
  <si>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</si>
  <si>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</si>
  <si>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</si>
  <si>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</si>
  <si>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</si>
  <si>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</si>
  <si>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</si>
  <si>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</si>
  <si>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</si>
  <si>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</si>
  <si>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</si>
  <si>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</si>
  <si>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</si>
  <si>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</si>
  <si>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</si>
  <si>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</si>
  <si>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</si>
  <si>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</si>
  <si>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</si>
  <si>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</si>
  <si>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</si>
  <si>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</si>
  <si>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</si>
  <si>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</si>
  <si>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</si>
  <si>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</si>
  <si>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</si>
  <si>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</si>
  <si>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</si>
  <si>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</si>
  <si>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</si>
  <si>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</si>
  <si>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</si>
  <si>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</si>
  <si>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</si>
  <si>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</si>
  <si>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</si>
  <si>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</si>
  <si>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</si>
  <si>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</si>
  <si>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</si>
  <si>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</si>
  <si>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</si>
  <si>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</si>
  <si>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</si>
  <si>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</si>
  <si>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</si>
  <si>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</si>
  <si>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</si>
  <si>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</si>
  <si>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</si>
  <si>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</si>
  <si>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</si>
  <si>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</si>
  <si>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</si>
  <si>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</si>
  <si>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</si>
  <si>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</si>
  <si>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</si>
  <si>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</si>
  <si>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</si>
  <si>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</si>
  <si>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</si>
  <si>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</si>
  <si>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</si>
  <si>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</si>
  <si>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</si>
  <si>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</si>
  <si>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</si>
  <si>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</si>
  <si>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</si>
  <si>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</si>
  <si>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</si>
  <si>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</si>
  <si>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</si>
  <si>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</si>
  <si>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</si>
  <si>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</si>
  <si>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</si>
  <si>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</si>
  <si>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</si>
  <si>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</si>
  <si>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</si>
  <si>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</si>
  <si>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</si>
  <si>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</si>
  <si>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</si>
  <si>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</si>
  <si>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</si>
  <si>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</si>
  <si>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</si>
  <si>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</si>
  <si>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</si>
  <si>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</si>
  <si>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</si>
  <si>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</si>
  <si>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</si>
  <si>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</si>
  <si>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</si>
  <si>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</si>
  <si>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</si>
  <si>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</si>
  <si>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</si>
  <si>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</si>
  <si>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</si>
  <si>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</si>
  <si>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</si>
  <si>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</si>
  <si>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</si>
  <si>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</si>
  <si>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</si>
  <si>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</si>
  <si>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</si>
  <si>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</si>
  <si>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</si>
  <si>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</si>
  <si>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</si>
  <si>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</si>
  <si>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</si>
  <si>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</si>
  <si>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</si>
  <si>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</si>
  <si>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</si>
  <si>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</si>
  <si>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</si>
  <si>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</si>
  <si>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</si>
  <si>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</si>
  <si>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</si>
  <si>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</si>
  <si>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</si>
  <si>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</si>
  <si>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</si>
  <si>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</si>
  <si>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</si>
  <si>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</si>
  <si>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</si>
  <si>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</si>
  <si>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</si>
  <si>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</si>
  <si>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</si>
  <si>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</si>
  <si>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</si>
  <si>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</si>
  <si>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</si>
  <si>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</si>
  <si>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</si>
  <si>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</si>
  <si>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</si>
  <si>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</si>
  <si>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</si>
  <si>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</si>
  <si>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</si>
  <si>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</si>
  <si>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</si>
  <si>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</si>
  <si>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</si>
  <si>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</si>
  <si>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</si>
  <si>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</si>
  <si>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</si>
  <si>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</si>
  <si>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</si>
  <si>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</si>
  <si>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</si>
  <si>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</si>
  <si>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</si>
  <si>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</si>
  <si>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</si>
  <si>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</si>
  <si>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</si>
  <si>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</si>
  <si>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</si>
  <si>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</si>
  <si>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</si>
  <si>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</si>
  <si>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</si>
  <si>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</si>
  <si>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</si>
  <si>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</si>
  <si>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</si>
  <si>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</si>
  <si>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</si>
  <si>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</si>
  <si>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</si>
  <si>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</si>
  <si>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</si>
  <si>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</si>
  <si>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</si>
  <si>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</si>
  <si>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</si>
  <si>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</si>
  <si>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</si>
  <si>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</si>
  <si>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</si>
  <si>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</si>
  <si>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</si>
  <si>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</si>
  <si>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</si>
  <si>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</si>
  <si>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</si>
  <si>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</si>
  <si>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</si>
  <si>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</si>
  <si>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</si>
  <si>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</si>
  <si>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</si>
  <si>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</si>
  <si>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</si>
  <si>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</si>
  <si>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</si>
  <si>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</si>
  <si>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</si>
  <si>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</si>
  <si>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</si>
  <si>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</si>
  <si>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</si>
  <si>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</si>
  <si>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</si>
  <si>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</si>
  <si>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</si>
  <si>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</si>
  <si>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</si>
  <si>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</si>
  <si>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</si>
  <si>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</si>
  <si>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</si>
  <si>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</si>
  <si>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</si>
  <si>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</si>
  <si>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</si>
  <si>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</si>
  <si>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</si>
  <si>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</si>
  <si>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</si>
  <si>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</si>
  <si>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</si>
  <si>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</si>
  <si>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</si>
  <si>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</si>
  <si>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</si>
  <si>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</si>
  <si>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</si>
  <si>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</si>
  <si>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</si>
  <si>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</si>
  <si>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</si>
  <si>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</si>
  <si>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</si>
  <si>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</si>
  <si>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</si>
  <si>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</si>
  <si>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</si>
  <si>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</si>
  <si>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</si>
  <si>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</si>
  <si>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</si>
  <si>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</si>
  <si>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</si>
  <si>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</si>
  <si>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</si>
  <si>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</si>
  <si>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</si>
  <si>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</si>
  <si>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</si>
  <si>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</si>
  <si>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</si>
  <si>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</si>
  <si>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</si>
  <si>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</si>
  <si>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</si>
  <si>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</si>
  <si>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</si>
  <si>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</si>
  <si>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</si>
  <si>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</si>
  <si>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</si>
  <si>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</si>
  <si>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</si>
  <si>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</si>
  <si>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</si>
  <si>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</si>
  <si>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</si>
  <si>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</si>
  <si>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</si>
  <si>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</si>
  <si>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</si>
  <si>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</si>
  <si>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</si>
  <si>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</si>
  <si>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</si>
  <si>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</si>
  <si>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</si>
  <si>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</si>
  <si>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</si>
  <si>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</si>
  <si>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</si>
  <si>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</si>
  <si>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</si>
  <si>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</si>
  <si>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</si>
  <si>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</si>
  <si>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</si>
  <si>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</si>
  <si>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</si>
  <si>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</si>
  <si>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</si>
  <si>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</si>
  <si>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</si>
  <si>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</si>
  <si>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</si>
  <si>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</si>
  <si>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</si>
  <si>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</si>
  <si>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</si>
  <si>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</si>
  <si>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</si>
  <si>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</si>
  <si>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</si>
  <si>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</si>
  <si>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</si>
  <si>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</si>
  <si>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</si>
  <si>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</si>
  <si>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</si>
  <si>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</si>
  <si>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</si>
  <si>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</si>
  <si>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</si>
  <si>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</si>
  <si>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</si>
  <si>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</si>
  <si>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</si>
  <si>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</si>
  <si>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</si>
  <si>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</si>
  <si>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</si>
  <si>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</si>
  <si>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</si>
  <si>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</si>
  <si>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</si>
  <si>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</si>
  <si>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</si>
  <si>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</si>
  <si>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</si>
  <si>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</si>
  <si>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</si>
  <si>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</si>
  <si>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</si>
  <si>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</si>
  <si>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</si>
  <si>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</si>
  <si>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</si>
  <si>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</si>
  <si>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</si>
  <si>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</si>
  <si>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</si>
  <si>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</si>
  <si>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</si>
  <si>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</si>
  <si>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</si>
  <si>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</si>
  <si>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</si>
  <si>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</si>
  <si>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</si>
  <si>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</si>
  <si>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</si>
  <si>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</si>
  <si>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</si>
  <si>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</si>
  <si>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</si>
  <si>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</si>
  <si>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</si>
  <si>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</si>
  <si>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</si>
  <si>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</si>
  <si>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</si>
  <si>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</si>
  <si>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</si>
  <si>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</si>
  <si>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</si>
  <si>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</si>
  <si>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</si>
  <si>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</si>
  <si>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</si>
  <si>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</si>
  <si>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</si>
  <si>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</si>
  <si>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</si>
  <si>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</si>
  <si>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</si>
  <si>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</si>
  <si>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</si>
  <si>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</si>
  <si>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</si>
  <si>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</si>
  <si>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</si>
  <si>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</si>
  <si>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</si>
  <si>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</si>
  <si>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</si>
  <si>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</si>
  <si>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</si>
  <si>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</si>
  <si>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</si>
  <si>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</si>
  <si>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</si>
  <si>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</si>
  <si>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</si>
  <si>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</si>
  <si>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</si>
  <si>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</si>
  <si>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</si>
  <si>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</si>
  <si>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</si>
  <si>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</si>
  <si>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</si>
  <si>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</si>
  <si>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</si>
  <si>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</si>
  <si>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</si>
  <si>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</si>
  <si>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</si>
  <si>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</si>
  <si>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</si>
  <si>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</si>
  <si>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</si>
  <si>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</si>
  <si>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</si>
  <si>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</si>
  <si>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</si>
  <si>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</si>
  <si>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</si>
  <si>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</si>
  <si>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</si>
  <si>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</si>
  <si>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</si>
  <si>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</si>
  <si>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</si>
  <si>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</si>
  <si>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</si>
  <si>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</si>
  <si>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</si>
  <si>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</si>
  <si>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</si>
  <si>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</si>
  <si>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</si>
  <si>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</si>
  <si>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</si>
  <si>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</si>
  <si>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</si>
  <si>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</si>
  <si>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</si>
  <si>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</si>
  <si>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</si>
  <si>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</si>
  <si>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</si>
  <si>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</si>
  <si>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</si>
  <si>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</si>
  <si>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</si>
  <si>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</si>
  <si>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</si>
  <si>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</si>
  <si>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</si>
  <si>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</si>
  <si>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</si>
  <si>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</si>
  <si>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</si>
  <si>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</si>
  <si>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</si>
  <si>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</si>
  <si>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</si>
  <si>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</si>
  <si>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</si>
  <si>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</si>
  <si>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</si>
  <si>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</si>
  <si>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</si>
  <si>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</si>
  <si>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</si>
  <si>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</si>
  <si>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</si>
  <si>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</si>
  <si>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</si>
  <si>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</si>
  <si>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</si>
  <si>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</si>
  <si>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</si>
  <si>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</si>
  <si>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</si>
  <si>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</si>
  <si>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</si>
  <si>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</si>
  <si>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</si>
  <si>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</si>
  <si>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</si>
  <si>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</si>
  <si>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</si>
  <si>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</si>
  <si>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</si>
  <si>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</si>
  <si>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</si>
  <si>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</si>
  <si>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</si>
  <si>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</si>
  <si>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</si>
  <si>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</si>
  <si>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</si>
  <si>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</si>
  <si>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</si>
  <si>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</si>
  <si>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</si>
  <si>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</si>
  <si>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</si>
  <si>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</si>
  <si>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</si>
  <si>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</si>
  <si>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</si>
  <si>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</si>
  <si>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</si>
  <si>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</si>
  <si>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</si>
  <si>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</si>
  <si>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</si>
  <si>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</si>
  <si>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</si>
  <si>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</si>
  <si>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</si>
  <si>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</si>
  <si>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</si>
  <si>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</si>
  <si>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</si>
  <si>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</si>
  <si>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</si>
  <si>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</si>
  <si>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</si>
  <si>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</si>
  <si>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</si>
  <si>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</si>
  <si>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</si>
  <si>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</si>
  <si>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</si>
  <si>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</si>
  <si>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</si>
  <si>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</si>
  <si>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</si>
  <si>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</si>
  <si>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</si>
  <si>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</si>
  <si>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</si>
  <si>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</si>
  <si>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</si>
  <si>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</si>
  <si>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</si>
  <si>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</si>
  <si>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</si>
  <si>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</si>
  <si>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</si>
  <si>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</si>
  <si>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</si>
  <si>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</si>
  <si>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</si>
  <si>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</si>
  <si>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</si>
  <si>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</si>
  <si>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</si>
  <si>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</si>
  <si>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</si>
  <si>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</si>
  <si>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</si>
  <si>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</si>
  <si>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</si>
  <si>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</si>
  <si>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</si>
  <si>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</si>
  <si>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</si>
  <si>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</si>
  <si>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</si>
  <si>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</si>
  <si>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</si>
  <si>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</si>
  <si>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</si>
  <si>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</si>
  <si>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</si>
  <si>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</si>
  <si>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</si>
  <si>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</si>
  <si>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</si>
  <si>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</si>
  <si>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</si>
  <si>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</si>
  <si>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</si>
  <si>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</si>
  <si>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</si>
  <si>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</si>
  <si>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</si>
  <si>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</si>
  <si>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</si>
  <si>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</si>
  <si>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</si>
  <si>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</si>
  <si>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</si>
  <si>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</si>
  <si>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</si>
  <si>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</si>
  <si>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</si>
  <si>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</si>
  <si>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</si>
  <si>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</si>
  <si>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</si>
  <si>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</si>
  <si>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</si>
  <si>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</si>
  <si>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</si>
  <si>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</si>
  <si>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</si>
  <si>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</si>
  <si>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</si>
  <si>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</si>
  <si>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</si>
  <si>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</si>
  <si>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</si>
  <si>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</si>
  <si>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</si>
  <si>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</si>
  <si>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</si>
  <si>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</si>
  <si>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</si>
  <si>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</si>
  <si>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</si>
  <si>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</si>
  <si>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</si>
  <si>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</si>
  <si>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</si>
  <si>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</si>
  <si>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</si>
  <si>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</si>
  <si>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</si>
  <si>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</si>
  <si>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</si>
  <si>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</si>
  <si>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</si>
  <si>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</si>
  <si>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</si>
  <si>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</si>
  <si>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</si>
  <si>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</si>
  <si>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</si>
  <si>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</si>
  <si>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</si>
  <si>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</si>
  <si>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</si>
  <si>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</si>
  <si>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</si>
  <si>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</si>
  <si>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</si>
  <si>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</si>
  <si>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</si>
  <si>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</si>
  <si>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</si>
  <si>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</si>
  <si>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</si>
  <si>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</si>
  <si>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</si>
  <si>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</si>
  <si>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</si>
  <si>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</si>
  <si>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</si>
  <si>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</si>
  <si>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</si>
  <si>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</si>
  <si>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</si>
  <si>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</si>
  <si>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</si>
  <si>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</si>
  <si>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</si>
  <si>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</si>
  <si>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</si>
  <si>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</si>
  <si>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</si>
  <si>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</si>
  <si>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</si>
  <si>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</si>
  <si>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</si>
  <si>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</si>
  <si>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</si>
  <si>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</si>
  <si>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</si>
  <si>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</si>
  <si>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</si>
  <si>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</si>
  <si>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</si>
  <si>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</si>
  <si>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</si>
  <si>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</si>
  <si>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</si>
  <si>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</si>
  <si>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</si>
  <si>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</si>
  <si>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</si>
  <si>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</si>
  <si>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</si>
  <si>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</si>
  <si>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</si>
  <si>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</si>
  <si>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</si>
  <si>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</si>
  <si>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</si>
  <si>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</si>
  <si>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</si>
  <si>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</si>
  <si>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</si>
  <si>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</si>
  <si>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</si>
  <si>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</si>
  <si>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</si>
  <si>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</si>
  <si>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</si>
  <si>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</si>
  <si>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</si>
  <si>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</si>
  <si>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</si>
  <si>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</si>
  <si>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</si>
  <si>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</si>
  <si>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</si>
  <si>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</si>
  <si>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</si>
  <si>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</si>
  <si>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</si>
  <si>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</si>
  <si>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</si>
  <si>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</si>
  <si>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</si>
  <si>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</si>
  <si>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</si>
  <si>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</si>
  <si>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</si>
  <si>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</si>
  <si>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</si>
  <si>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</si>
  <si>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</si>
  <si>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</si>
  <si>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</si>
  <si>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</si>
  <si>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</si>
  <si>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</si>
  <si>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</si>
  <si>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</si>
  <si>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</si>
  <si>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</si>
  <si>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</si>
  <si>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</si>
  <si>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</si>
  <si>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</si>
  <si>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</si>
  <si>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</si>
  <si>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</si>
  <si>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</si>
  <si>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</si>
  <si>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</si>
  <si>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</si>
  <si>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</si>
  <si>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</si>
  <si>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</si>
  <si>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</si>
  <si>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</si>
  <si>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</si>
  <si>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</si>
  <si>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</si>
  <si>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</si>
  <si>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</si>
  <si>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</si>
  <si>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</si>
  <si>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</si>
  <si>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</si>
  <si>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</si>
  <si>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</si>
  <si>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</si>
  <si>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</si>
  <si>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</si>
  <si>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</si>
  <si>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</si>
  <si>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</si>
  <si>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</si>
  <si>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</si>
  <si>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</si>
  <si>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</si>
  <si>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</si>
  <si>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</si>
  <si>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</si>
  <si>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</si>
  <si>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</si>
  <si>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</si>
  <si>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</si>
  <si>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</si>
  <si>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</si>
  <si>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</si>
  <si>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</si>
  <si>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</si>
  <si>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</si>
  <si>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</si>
  <si>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</si>
  <si>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</si>
  <si>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</si>
  <si>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</si>
  <si>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</si>
  <si>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</si>
  <si>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</si>
  <si>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</si>
  <si>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</si>
  <si>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</si>
  <si>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</si>
  <si>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</si>
  <si>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</si>
  <si>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</si>
  <si>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</si>
  <si>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</si>
  <si>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</si>
  <si>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</si>
  <si>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</si>
  <si>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</si>
  <si>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</si>
  <si>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</si>
  <si>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</si>
  <si>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</si>
  <si>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</si>
  <si>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</si>
  <si>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</si>
  <si>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</si>
  <si>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</si>
  <si>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</si>
  <si>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</si>
  <si>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</si>
  <si>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</si>
  <si>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</si>
  <si>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</si>
  <si>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</si>
  <si>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</si>
  <si>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</si>
  <si>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</si>
  <si>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</si>
  <si>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</si>
  <si>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</si>
  <si>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</si>
  <si>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</si>
  <si>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</si>
  <si>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</si>
  <si>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</si>
  <si>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</si>
  <si>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</si>
  <si>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</si>
  <si>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</si>
  <si>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</si>
  <si>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</si>
  <si>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</si>
  <si>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</si>
  <si>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</si>
  <si>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</si>
  <si>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</si>
  <si>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</si>
  <si>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</si>
  <si>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</si>
  <si>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</si>
  <si>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</si>
  <si>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</si>
  <si>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</si>
  <si>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</si>
  <si>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</si>
  <si>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</si>
  <si>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</si>
  <si>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</si>
  <si>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</si>
  <si>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</si>
  <si>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</si>
  <si>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</si>
  <si>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</si>
  <si>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</si>
  <si>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</si>
  <si>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</si>
  <si>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</si>
  <si>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</si>
  <si>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</si>
  <si>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</si>
  <si>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</si>
  <si>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</si>
  <si>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</si>
  <si>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</si>
  <si>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</si>
  <si>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</si>
  <si>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</si>
  <si>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</si>
  <si>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</si>
  <si>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</si>
  <si>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</si>
  <si>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</si>
  <si>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</si>
  <si>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</si>
  <si>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</si>
  <si>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</si>
  <si>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</si>
  <si>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</si>
  <si>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</si>
  <si>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</si>
  <si>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</si>
  <si>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</si>
  <si>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</si>
  <si>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</si>
  <si>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</si>
  <si>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</si>
  <si>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</si>
  <si>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</si>
  <si>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</si>
  <si>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</si>
  <si>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</si>
  <si>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</si>
  <si>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</si>
  <si>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</si>
  <si>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</si>
  <si>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</si>
  <si>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</si>
  <si>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</si>
  <si>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</si>
  <si>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</si>
  <si>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</si>
  <si>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</si>
  <si>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</si>
  <si>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</si>
  <si>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</si>
  <si>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</si>
  <si>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</si>
  <si>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</si>
  <si>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</si>
  <si>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</si>
  <si>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</si>
  <si>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</si>
  <si>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</si>
  <si>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</si>
  <si>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</si>
  <si>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</si>
  <si>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</si>
  <si>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</si>
  <si>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</si>
  <si>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</si>
  <si>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</si>
  <si>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</si>
  <si>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</si>
  <si>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</si>
  <si>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</si>
  <si>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</si>
  <si>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</si>
  <si>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</si>
  <si>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</si>
  <si>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</si>
  <si>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</si>
  <si>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</si>
  <si>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</si>
  <si>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</si>
  <si>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</si>
  <si>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</si>
  <si>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</si>
  <si>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</si>
  <si>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</si>
  <si>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</si>
  <si>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</si>
  <si>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</si>
  <si>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</si>
  <si>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</si>
  <si>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</si>
  <si>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</si>
  <si>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</si>
  <si>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</si>
  <si>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</si>
  <si>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</si>
  <si>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</si>
  <si>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</si>
  <si>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</si>
  <si>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</si>
  <si>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</si>
  <si>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</si>
  <si>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</si>
  <si>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</si>
  <si>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</si>
  <si>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</si>
  <si>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</si>
  <si>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</si>
  <si>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</si>
  <si>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</si>
  <si>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</si>
  <si>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</si>
  <si>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</si>
  <si>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</si>
  <si>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</si>
  <si>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</si>
  <si>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</si>
  <si>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</si>
  <si>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</si>
  <si>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</si>
  <si>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</si>
  <si>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</si>
  <si>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</si>
  <si>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</si>
  <si>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</si>
  <si>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</si>
  <si>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</si>
  <si>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</si>
  <si>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</si>
  <si>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</si>
  <si>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</si>
  <si>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</si>
  <si>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</si>
  <si>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</si>
  <si>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</si>
  <si>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</si>
  <si>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</si>
  <si>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</si>
  <si>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</si>
  <si>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</si>
  <si>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</si>
  <si>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</si>
  <si>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</si>
  <si>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</si>
  <si>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</si>
  <si>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</si>
  <si>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</si>
  <si>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</si>
  <si>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</si>
  <si>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</si>
  <si>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</si>
  <si>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</si>
  <si>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</si>
  <si>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</si>
  <si>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</si>
  <si>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</si>
  <si>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</si>
  <si>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</si>
  <si>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</si>
  <si>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</si>
  <si>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</si>
  <si>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</si>
  <si>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</si>
  <si>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</si>
  <si>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</si>
  <si>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</si>
  <si>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</si>
  <si>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</si>
  <si>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</si>
  <si>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</si>
  <si>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</si>
  <si>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</si>
  <si>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</si>
  <si>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</si>
  <si>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</si>
  <si>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</si>
  <si>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</si>
  <si>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</si>
  <si>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</si>
  <si>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</si>
  <si>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</si>
  <si>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</si>
  <si>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</si>
  <si>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</si>
  <si>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</si>
  <si>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</si>
  <si>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</si>
  <si>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</si>
  <si>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</si>
  <si>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</si>
  <si>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</si>
  <si>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</si>
  <si>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</si>
  <si>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</si>
  <si>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</si>
  <si>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</si>
  <si>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</si>
  <si>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</si>
  <si>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</si>
  <si>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</si>
  <si>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</si>
  <si>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</si>
  <si>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</si>
  <si>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</si>
  <si>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</si>
  <si>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</si>
  <si>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</si>
  <si>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</si>
  <si>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</si>
  <si>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</si>
  <si>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</si>
  <si>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</si>
  <si>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</si>
  <si>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</si>
  <si>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</si>
  <si>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</si>
  <si>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</si>
  <si>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</si>
  <si>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</si>
  <si>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</si>
  <si>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</si>
  <si>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</si>
  <si>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</si>
  <si>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</si>
  <si>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</si>
  <si>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</si>
  <si>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</si>
  <si>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</si>
  <si>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</si>
  <si>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</si>
  <si>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</si>
  <si>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</si>
  <si>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</si>
  <si>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</si>
  <si>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</si>
  <si>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</si>
  <si>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</si>
  <si>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</si>
  <si>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</si>
  <si>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</si>
  <si>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</si>
  <si>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</si>
  <si>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</si>
  <si>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</si>
  <si>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</si>
  <si>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</si>
  <si>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</si>
  <si>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</si>
  <si>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</si>
  <si>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</si>
  <si>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</si>
  <si>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</si>
  <si>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</si>
  <si>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</si>
  <si>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</si>
  <si>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</si>
  <si>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</si>
  <si>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</si>
  <si>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</si>
  <si>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</si>
  <si>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</si>
  <si>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</si>
  <si>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</si>
  <si>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</si>
  <si>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</si>
  <si>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</si>
  <si>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</si>
  <si>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</si>
  <si>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</si>
  <si>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</si>
  <si>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</si>
  <si>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</si>
  <si>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</si>
  <si>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</si>
  <si>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</si>
  <si>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</si>
  <si>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</si>
  <si>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</si>
  <si>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</si>
  <si>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</si>
  <si>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</si>
  <si>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</si>
  <si>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</si>
  <si>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</si>
  <si>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</si>
  <si>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</si>
  <si>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</si>
  <si>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</si>
  <si>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</si>
  <si>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</si>
  <si>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</si>
  <si>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</si>
  <si>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</si>
  <si>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</si>
  <si>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</si>
  <si>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</si>
  <si>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</si>
  <si>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</si>
  <si>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</si>
  <si>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</si>
  <si>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</si>
  <si>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</si>
  <si>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</si>
  <si>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</si>
  <si>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</si>
  <si>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</si>
  <si>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</si>
  <si>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</si>
  <si>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</si>
  <si>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</si>
  <si>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</si>
  <si>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</si>
  <si>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</si>
  <si>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</si>
  <si>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</si>
  <si>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</si>
  <si>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</si>
  <si>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</si>
  <si>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</si>
  <si>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</si>
  <si>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</si>
  <si>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</si>
  <si>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</si>
  <si>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</si>
  <si>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</si>
  <si>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</si>
  <si>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</si>
  <si>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</si>
  <si>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</si>
  <si>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</si>
  <si>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</si>
  <si>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</si>
  <si>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</si>
  <si>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</si>
  <si>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</si>
  <si>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</si>
  <si>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</si>
  <si>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</si>
  <si>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</si>
  <si>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</si>
  <si>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</si>
  <si>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</si>
  <si>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</si>
  <si>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</si>
  <si>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</si>
  <si>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</si>
  <si>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</si>
  <si>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</si>
  <si>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</si>
  <si>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</si>
  <si>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</si>
  <si>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</si>
  <si>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</si>
  <si>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</si>
  <si>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</si>
  <si>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</si>
  <si>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</si>
  <si>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</si>
  <si>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</si>
  <si>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</si>
  <si>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</si>
  <si>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</si>
  <si>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</si>
  <si>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</si>
  <si>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</si>
  <si>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</si>
  <si>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</si>
  <si>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</si>
  <si>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</si>
  <si>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</si>
  <si>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</si>
  <si>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</si>
  <si>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</si>
  <si>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</si>
  <si>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</si>
  <si>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</si>
  <si>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</si>
  <si>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</si>
  <si>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</si>
  <si>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</si>
  <si>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</si>
  <si>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</si>
  <si>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</si>
  <si>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</si>
  <si>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</si>
  <si>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</si>
  <si>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</si>
  <si>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</si>
  <si>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</si>
  <si>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</si>
  <si>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</si>
  <si>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</si>
  <si>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</si>
  <si>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</si>
  <si>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</si>
  <si>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</si>
  <si>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</si>
  <si>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</si>
  <si>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</si>
  <si>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</si>
  <si>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</si>
  <si>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</si>
  <si>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</si>
  <si>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</si>
  <si>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</si>
  <si>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</si>
  <si>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</si>
  <si>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</si>
  <si>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</si>
  <si>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</si>
  <si>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</si>
  <si>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</si>
  <si>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</si>
  <si>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</si>
  <si>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</si>
  <si>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</si>
  <si>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</si>
  <si>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</si>
  <si>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</si>
  <si>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</si>
  <si>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</si>
  <si>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</si>
  <si>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</si>
  <si>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</si>
  <si>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</si>
  <si>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</si>
  <si>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</si>
  <si>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</si>
  <si>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</si>
  <si>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</si>
  <si>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</si>
  <si>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</si>
  <si>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</si>
  <si>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</si>
  <si>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</si>
  <si>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</si>
  <si>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</si>
  <si>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</si>
  <si>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</si>
  <si>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</si>
  <si>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</si>
  <si>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</si>
  <si>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</si>
  <si>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</si>
  <si>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</si>
  <si>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</si>
  <si>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</si>
  <si>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</si>
  <si>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</si>
  <si>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</si>
  <si>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</si>
  <si>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</si>
  <si>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</si>
  <si>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</si>
  <si>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</si>
  <si>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</si>
  <si>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</si>
  <si>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</si>
  <si>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</si>
  <si>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</si>
  <si>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</si>
  <si>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</si>
  <si>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</si>
  <si>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</si>
  <si>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</si>
  <si>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</si>
  <si>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</si>
  <si>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</si>
  <si>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</si>
  <si>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</si>
  <si>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</si>
  <si>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</si>
  <si>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</si>
  <si>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</si>
  <si>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</si>
  <si>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</si>
  <si>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</si>
  <si>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</si>
  <si>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</si>
  <si>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</si>
  <si>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</si>
  <si>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</si>
  <si>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</si>
  <si>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</si>
  <si>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</si>
  <si>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</si>
  <si>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</si>
  <si>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</si>
  <si>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</si>
  <si>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</si>
  <si>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</si>
  <si>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</si>
  <si>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</si>
  <si>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</si>
  <si>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</si>
  <si>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</si>
  <si>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</si>
  <si>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</si>
  <si>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</si>
  <si>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</si>
  <si>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</si>
  <si>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</si>
  <si>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</si>
  <si>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</si>
  <si>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</si>
  <si>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</si>
  <si>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</si>
  <si>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</si>
  <si>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</si>
  <si>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</si>
  <si>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</si>
  <si>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</si>
  <si>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</si>
  <si>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</si>
  <si>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</si>
  <si>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</si>
  <si>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</si>
  <si>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</si>
  <si>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</si>
  <si>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</si>
  <si>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</si>
  <si>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</si>
  <si>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</si>
  <si>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</si>
  <si>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</si>
  <si>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</si>
  <si>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</si>
  <si>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</si>
  <si>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</si>
  <si>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</si>
  <si>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</si>
  <si>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</si>
  <si>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</si>
  <si>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</si>
  <si>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</si>
  <si>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</si>
  <si>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</si>
  <si>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</si>
  <si>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</si>
  <si>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</si>
  <si>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</si>
  <si>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</si>
  <si>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</si>
  <si>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</si>
  <si>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</si>
  <si>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</si>
  <si>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</si>
  <si>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</si>
  <si>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</si>
  <si>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</si>
  <si>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</si>
  <si>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</si>
  <si>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</si>
  <si>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</si>
  <si>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</si>
  <si>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</si>
  <si>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</si>
  <si>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</si>
  <si>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</si>
  <si>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</si>
  <si>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</si>
  <si>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</si>
  <si>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</si>
  <si>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</si>
  <si>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</si>
  <si>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</si>
  <si>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</si>
  <si>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</si>
  <si>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</si>
  <si>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</si>
  <si>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</si>
  <si>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</si>
  <si>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</si>
  <si>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</si>
  <si>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</si>
  <si>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</si>
  <si>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</si>
  <si>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</si>
  <si>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</si>
  <si>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</si>
  <si>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</si>
  <si>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</si>
  <si>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</si>
  <si>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</si>
  <si>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</si>
  <si>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</si>
  <si>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</si>
  <si>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</si>
  <si>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</si>
  <si>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</si>
  <si>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</si>
  <si>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</si>
  <si>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</si>
  <si>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</si>
  <si>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</si>
  <si>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</si>
  <si>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</si>
  <si>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</si>
  <si>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</si>
  <si>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</si>
  <si>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</si>
  <si>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</si>
  <si>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</si>
  <si>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</si>
  <si>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</si>
  <si>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</si>
  <si>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</si>
  <si>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</si>
  <si>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</si>
  <si>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</si>
  <si>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</si>
  <si>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</si>
  <si>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</si>
  <si>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</si>
  <si>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</si>
  <si>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</si>
  <si>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</si>
  <si>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</si>
  <si>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</si>
  <si>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</si>
  <si>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</si>
  <si>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</si>
  <si>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</si>
  <si>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</si>
  <si>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</si>
  <si>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</si>
  <si>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</si>
  <si>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</si>
  <si>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</si>
  <si>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</si>
  <si>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</si>
  <si>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</si>
  <si>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</si>
  <si>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</si>
  <si>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</si>
  <si>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</si>
  <si>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</si>
  <si>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</si>
  <si>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</si>
  <si>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</si>
  <si>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</si>
  <si>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</si>
  <si>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</si>
  <si>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</si>
  <si>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</si>
  <si>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</si>
  <si>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</si>
  <si>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</si>
  <si>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</si>
  <si>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</si>
  <si>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</si>
  <si>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</si>
  <si>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</si>
  <si>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</si>
  <si>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</si>
  <si>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</si>
  <si>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</si>
  <si>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</si>
  <si>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</si>
  <si>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</si>
  <si>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</si>
  <si>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</si>
  <si>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</si>
  <si>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</si>
  <si>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</si>
  <si>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</si>
  <si>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</si>
  <si>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</si>
  <si>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</si>
  <si>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</si>
  <si>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</si>
  <si>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</si>
  <si>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</si>
  <si>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</si>
  <si>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</si>
  <si>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</si>
  <si>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</si>
  <si>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</si>
  <si>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</si>
  <si>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</si>
  <si>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</si>
  <si>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</si>
  <si>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</si>
  <si>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</si>
  <si>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</si>
  <si>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</si>
  <si>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</si>
  <si>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</si>
  <si>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</si>
  <si>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</si>
  <si>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</si>
  <si>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</si>
  <si>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</si>
  <si>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</si>
  <si>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</si>
  <si>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</si>
  <si>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</si>
  <si>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</si>
  <si>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</si>
  <si>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</si>
  <si>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</si>
  <si>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</si>
  <si>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</si>
  <si>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</si>
  <si>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</si>
  <si>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</si>
  <si>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</si>
  <si>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</si>
  <si>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</si>
  <si>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</si>
  <si>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</si>
  <si>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</si>
  <si>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</si>
  <si>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</si>
  <si>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</si>
  <si>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</si>
  <si>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</si>
  <si>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</si>
  <si>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</si>
  <si>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</si>
  <si>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</si>
  <si>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</si>
  <si>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</si>
  <si>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</si>
  <si>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</si>
  <si>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</si>
  <si>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</si>
  <si>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</si>
  <si>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</si>
  <si>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</si>
  <si>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</si>
  <si>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</si>
  <si>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</si>
  <si>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</si>
  <si>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</si>
  <si>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</si>
  <si>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</si>
  <si>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</si>
  <si>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</si>
  <si>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</si>
  <si>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</si>
  <si>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</si>
  <si>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</si>
  <si>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</si>
  <si>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</si>
  <si>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</si>
  <si>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</si>
  <si>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</si>
  <si>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</si>
  <si>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</si>
  <si>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</si>
  <si>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</si>
  <si>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</si>
  <si>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</si>
  <si>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</si>
  <si>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</si>
  <si>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</si>
  <si>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</si>
  <si>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</si>
  <si>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</si>
  <si>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</si>
  <si>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</si>
  <si>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</si>
  <si>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</si>
  <si>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</si>
  <si>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</si>
  <si>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</si>
  <si>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</si>
  <si>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</si>
  <si>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</si>
  <si>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</si>
  <si>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</si>
  <si>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</si>
  <si>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</si>
  <si>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</si>
  <si>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</si>
  <si>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</si>
  <si>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</si>
  <si>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</si>
  <si>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</si>
  <si>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</si>
  <si>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</si>
  <si>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</si>
  <si>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</si>
  <si>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</si>
  <si>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</si>
  <si>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</si>
  <si>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</si>
  <si>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</si>
  <si>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</si>
  <si>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</si>
  <si>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</si>
  <si>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</si>
  <si>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</si>
  <si>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</si>
  <si>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</si>
  <si>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</si>
  <si>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</si>
  <si>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</si>
  <si>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</si>
  <si>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</si>
  <si>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</si>
  <si>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</si>
  <si>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</si>
  <si>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</si>
  <si>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</si>
  <si>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</si>
  <si>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</si>
  <si>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</si>
  <si>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</si>
  <si>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</si>
  <si>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</si>
  <si>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</si>
  <si>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</si>
  <si>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</si>
  <si>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</si>
  <si>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</si>
  <si>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</si>
  <si>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</si>
  <si>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</si>
  <si>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</si>
  <si>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</si>
  <si>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</si>
  <si>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</si>
  <si>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</si>
  <si>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</si>
  <si>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</si>
  <si>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</si>
  <si>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</si>
  <si>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</si>
  <si>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</si>
  <si>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</si>
  <si>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</si>
  <si>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</si>
  <si>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</si>
  <si>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</si>
  <si>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</si>
  <si>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</si>
  <si>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</si>
  <si>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</si>
  <si>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</si>
  <si>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</si>
  <si>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</si>
  <si>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</si>
  <si>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</si>
  <si>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</si>
  <si>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</si>
  <si>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</si>
  <si>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</si>
  <si>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</si>
  <si>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</si>
  <si>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</si>
  <si>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</si>
  <si>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</si>
  <si>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</si>
  <si>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</si>
  <si>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</si>
  <si>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</si>
  <si>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</si>
  <si>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</si>
  <si>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</si>
  <si>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</si>
  <si>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</si>
  <si>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</si>
  <si>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</si>
  <si>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</si>
  <si>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</si>
  <si>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</si>
  <si>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</si>
  <si>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</si>
  <si>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</si>
  <si>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</si>
  <si>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</si>
  <si>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</si>
  <si>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</si>
  <si>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</si>
  <si>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</si>
  <si>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</si>
  <si>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</si>
  <si>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</si>
  <si>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</si>
  <si>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</si>
  <si>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</si>
  <si>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</si>
  <si>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</si>
  <si>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</si>
  <si>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</si>
  <si>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</si>
  <si>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</si>
  <si>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</si>
  <si>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</si>
  <si>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</si>
  <si>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</si>
  <si>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</si>
  <si>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</si>
  <si>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</si>
  <si>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</si>
  <si>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</si>
  <si>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</si>
  <si>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</si>
  <si>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</si>
  <si>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</si>
  <si>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</si>
  <si>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</si>
  <si>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</si>
  <si>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</si>
  <si>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</si>
  <si>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</si>
  <si>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</si>
  <si>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</si>
  <si>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</si>
  <si>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</si>
  <si>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</si>
  <si>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</si>
  <si>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</si>
  <si>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</si>
  <si>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</si>
  <si>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</si>
  <si>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</si>
  <si>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</si>
  <si>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</si>
  <si>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</si>
  <si>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</si>
  <si>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</si>
  <si>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</si>
  <si>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</si>
  <si>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</si>
  <si>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</si>
  <si>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</si>
  <si>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</si>
  <si>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</si>
  <si>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</si>
  <si>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</si>
  <si>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</si>
  <si>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</si>
  <si>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</si>
  <si>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</si>
  <si>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</si>
  <si>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</si>
  <si>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</si>
  <si>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</si>
  <si>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</si>
  <si>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</si>
  <si>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</si>
  <si>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</si>
  <si>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</si>
  <si>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</si>
  <si>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</si>
  <si>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</si>
  <si>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</si>
  <si>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</si>
  <si>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</si>
  <si>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</si>
  <si>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</si>
  <si>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</si>
  <si>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</si>
  <si>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</si>
  <si>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</si>
  <si>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</si>
  <si>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</si>
  <si>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</si>
  <si>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</si>
  <si>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</si>
  <si>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</si>
  <si>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</si>
  <si>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</si>
  <si>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</si>
  <si>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</si>
  <si>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</si>
  <si>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</si>
  <si>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</si>
  <si>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</si>
  <si>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</si>
  <si>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</si>
  <si>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</si>
  <si>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</si>
  <si>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</si>
  <si>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</si>
  <si>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</si>
  <si>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</si>
  <si>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</si>
  <si>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</si>
  <si>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</si>
  <si>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</si>
  <si>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</si>
  <si>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</si>
  <si>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</si>
  <si>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</si>
  <si>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</si>
  <si>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</si>
  <si>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</si>
  <si>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</si>
  <si>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</si>
  <si>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</si>
  <si>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</si>
  <si>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</si>
  <si>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</si>
  <si>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</si>
  <si>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</si>
  <si>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</si>
  <si>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</si>
  <si>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</si>
  <si>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</si>
  <si>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</si>
  <si>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</si>
  <si>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</si>
  <si>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</si>
  <si>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</si>
  <si>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</si>
  <si>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</si>
  <si>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</si>
  <si>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</si>
  <si>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</si>
  <si>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</si>
  <si>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</si>
  <si>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</si>
  <si>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</si>
  <si>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</si>
  <si>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</si>
  <si>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</si>
  <si>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</si>
  <si>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</si>
  <si>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</si>
  <si>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</si>
  <si>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</si>
  <si>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</si>
  <si>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</si>
  <si>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</si>
  <si>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</si>
  <si>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</si>
  <si>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</si>
  <si>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</si>
  <si>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</si>
  <si>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</si>
  <si>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</si>
  <si>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</si>
  <si>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</si>
  <si>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</si>
  <si>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</si>
  <si>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</si>
  <si>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</si>
  <si>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</si>
  <si>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</si>
  <si>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</si>
  <si>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</si>
  <si>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</si>
  <si>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</si>
  <si>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</si>
  <si>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</si>
  <si>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</si>
  <si>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</si>
  <si>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</si>
  <si>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</si>
  <si>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</si>
  <si>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</si>
  <si>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</si>
  <si>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</si>
  <si>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</si>
  <si>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</si>
  <si>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</si>
  <si>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</si>
  <si>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</si>
  <si>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</si>
  <si>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</si>
  <si>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</si>
  <si>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</si>
  <si>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</si>
  <si>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</si>
  <si>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</si>
  <si>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</si>
  <si>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</si>
  <si>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</si>
  <si>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</si>
  <si>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</si>
  <si>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</si>
  <si>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</si>
  <si>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</si>
  <si>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</si>
  <si>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</si>
  <si>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</si>
  <si>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</si>
  <si>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</si>
  <si>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</si>
  <si>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</si>
  <si>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</si>
  <si>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</si>
  <si>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</si>
  <si>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</si>
  <si>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</si>
  <si>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</si>
  <si>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</si>
  <si>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</si>
  <si>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</si>
  <si>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</si>
  <si>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</si>
  <si>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</si>
  <si>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</si>
  <si>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</si>
  <si>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</si>
  <si>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</si>
  <si>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</si>
  <si>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</si>
  <si>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</si>
  <si>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</si>
  <si>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</si>
  <si>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</si>
  <si>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</si>
  <si>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</si>
  <si>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</si>
  <si>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</si>
  <si>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</si>
  <si>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</si>
  <si>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</si>
  <si>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</si>
  <si>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</si>
  <si>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</si>
  <si>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</si>
  <si>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</si>
  <si>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</si>
  <si>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</si>
  <si>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</si>
  <si>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</si>
  <si>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</si>
  <si>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</si>
  <si>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</si>
  <si>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</si>
  <si>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</si>
  <si>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</si>
  <si>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</si>
  <si>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</si>
  <si>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</si>
  <si>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</si>
  <si>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</si>
  <si>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</si>
  <si>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</si>
  <si>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</si>
  <si>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</si>
  <si>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</si>
  <si>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</si>
  <si>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</si>
  <si>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</si>
  <si>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</si>
  <si>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</si>
  <si>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</si>
  <si>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</si>
  <si>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</si>
  <si>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</si>
  <si>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</si>
  <si>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</si>
  <si>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</si>
  <si>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</si>
  <si>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</si>
  <si>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</si>
  <si>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</si>
  <si>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</si>
  <si>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</si>
  <si>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</si>
  <si>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</si>
  <si>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</si>
  <si>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</si>
  <si>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</si>
  <si>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</si>
  <si>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</si>
  <si>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</si>
  <si>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</si>
  <si>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</si>
  <si>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</si>
  <si>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</si>
  <si>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</si>
  <si>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</si>
  <si>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</si>
  <si>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</si>
  <si>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</si>
  <si>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</si>
  <si>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</si>
  <si>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</si>
  <si>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</si>
  <si>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</si>
  <si>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</si>
  <si>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</si>
  <si>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</si>
  <si>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</si>
  <si>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</si>
  <si>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</si>
  <si>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</si>
  <si>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</si>
  <si>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</si>
  <si>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</si>
  <si>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</si>
  <si>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</si>
  <si>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</si>
  <si>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</si>
  <si>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</si>
  <si>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</si>
  <si>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</si>
  <si>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</si>
  <si>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</si>
  <si>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</si>
  <si>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</si>
  <si>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</si>
  <si>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</si>
  <si>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</si>
  <si>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</si>
  <si>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</si>
  <si>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</si>
  <si>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</si>
  <si>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</si>
  <si>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</si>
  <si>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</si>
  <si>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</si>
  <si>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</si>
  <si>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</si>
  <si>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</si>
  <si>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</si>
  <si>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</si>
  <si>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</si>
  <si>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</si>
  <si>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</si>
  <si>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</si>
  <si>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</si>
  <si>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</si>
  <si>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</si>
  <si>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</si>
  <si>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</si>
  <si>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</si>
  <si>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</si>
  <si>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</si>
  <si>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</si>
  <si>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</si>
  <si>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</si>
  <si>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</si>
  <si>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</si>
  <si>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</si>
  <si>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</si>
  <si>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</si>
  <si>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</si>
  <si>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</si>
  <si>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</si>
  <si>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</si>
  <si>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</si>
  <si>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</si>
  <si>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</si>
  <si>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</si>
  <si>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</si>
  <si>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</si>
  <si>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</si>
  <si>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</si>
  <si>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</si>
  <si>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</si>
  <si>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</si>
  <si>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</si>
  <si>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</si>
  <si>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</si>
  <si>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</si>
  <si>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</si>
  <si>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</si>
  <si>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</si>
  <si>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</si>
  <si>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</si>
  <si>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</si>
  <si>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</si>
  <si>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</si>
  <si>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</si>
  <si>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</si>
  <si>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</si>
  <si>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</si>
  <si>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</si>
  <si>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</si>
  <si>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</si>
  <si>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</si>
  <si>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</si>
  <si>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</si>
  <si>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</si>
  <si>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</si>
  <si>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</si>
  <si>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</si>
  <si>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</si>
  <si>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</si>
  <si>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</si>
  <si>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</si>
  <si>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</si>
  <si>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</si>
  <si>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</si>
  <si>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</si>
  <si>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</si>
  <si>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</si>
  <si>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</si>
  <si>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</si>
  <si>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</si>
  <si>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</si>
  <si>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</si>
  <si>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</si>
  <si>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</si>
  <si>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</si>
  <si>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</si>
  <si>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</si>
  <si>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</si>
  <si>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</si>
  <si>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</si>
  <si>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</si>
  <si>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</si>
  <si>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</si>
  <si>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</si>
  <si>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</si>
  <si>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</si>
  <si>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</si>
  <si>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</si>
  <si>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</si>
  <si>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</si>
  <si>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</si>
  <si>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</si>
  <si>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</si>
  <si>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</si>
  <si>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</si>
  <si>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</si>
  <si>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</si>
  <si>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</si>
  <si>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</si>
  <si>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</si>
  <si>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</si>
  <si>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</si>
  <si>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</si>
  <si>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</si>
  <si>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</si>
  <si>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</si>
  <si>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</si>
  <si>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</si>
  <si>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</si>
  <si>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</si>
  <si>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</si>
  <si>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</si>
  <si>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</si>
  <si>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</si>
  <si>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</si>
  <si>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</si>
  <si>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</si>
  <si>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</si>
  <si>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</si>
  <si>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</si>
  <si>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</si>
  <si>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</si>
  <si>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</si>
  <si>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</si>
  <si>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</si>
  <si>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</si>
  <si>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</si>
  <si>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</si>
  <si>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</si>
  <si>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</si>
  <si>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</si>
  <si>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</si>
  <si>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</si>
  <si>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</si>
  <si>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</si>
  <si>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</si>
  <si>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</si>
  <si>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</si>
  <si>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</si>
  <si>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</si>
  <si>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</si>
  <si>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</si>
  <si>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</si>
  <si>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</si>
  <si>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</si>
  <si>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</si>
  <si>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</si>
  <si>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</si>
  <si>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</si>
  <si>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</si>
  <si>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</si>
  <si>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</si>
  <si>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</si>
  <si>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</si>
  <si>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</si>
  <si>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</si>
  <si>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</si>
  <si>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</si>
  <si>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</si>
  <si>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</si>
  <si>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</si>
  <si>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</si>
  <si>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</si>
  <si>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</si>
  <si>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</si>
  <si>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</si>
  <si>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</si>
  <si>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</si>
  <si>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</si>
  <si>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</si>
  <si>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</si>
  <si>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</si>
  <si>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</si>
  <si>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</si>
  <si>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</si>
  <si>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</si>
  <si>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</si>
  <si>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</si>
  <si>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</si>
  <si>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</si>
  <si>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</si>
  <si>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</si>
  <si>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</si>
  <si>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</si>
  <si>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</si>
  <si>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</si>
  <si>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</si>
  <si>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</si>
  <si>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</si>
  <si>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</si>
  <si>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</si>
  <si>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</si>
  <si>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</si>
  <si>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</si>
  <si>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</si>
  <si>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</si>
  <si>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</si>
  <si>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</si>
  <si>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</si>
  <si>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</si>
  <si>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</si>
  <si>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</si>
  <si>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</si>
  <si>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</si>
  <si>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</si>
  <si>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</si>
  <si>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</si>
  <si>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</si>
  <si>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</si>
  <si>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</si>
  <si>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</si>
  <si>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</si>
  <si>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</si>
  <si>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</si>
  <si>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</si>
  <si>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</si>
  <si>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</si>
  <si>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</si>
  <si>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</si>
  <si>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</si>
  <si>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</si>
  <si>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</si>
  <si>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</si>
  <si>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</si>
  <si>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</si>
  <si>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</si>
  <si>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</si>
  <si>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</si>
  <si>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</si>
  <si>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</si>
  <si>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</si>
  <si>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</si>
  <si>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</si>
  <si>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</si>
  <si>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</si>
  <si>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</si>
  <si>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</si>
  <si>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</si>
  <si>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</si>
  <si>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</si>
  <si>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</si>
  <si>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</si>
  <si>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</si>
  <si>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</si>
  <si>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</si>
  <si>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</si>
  <si>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</si>
  <si>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</si>
  <si>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</si>
  <si>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</si>
  <si>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</si>
  <si>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</si>
  <si>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</si>
  <si>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</si>
  <si>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</si>
  <si>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</si>
  <si>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</si>
  <si>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</si>
  <si>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</si>
  <si>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</si>
  <si>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</si>
  <si>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</si>
  <si>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</si>
  <si>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</si>
  <si>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</si>
  <si>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</si>
  <si>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</si>
  <si>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</si>
  <si>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</si>
  <si>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</si>
  <si>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</si>
  <si>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</si>
  <si>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</si>
  <si>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</si>
  <si>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</si>
  <si>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</si>
  <si>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</si>
  <si>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</si>
  <si>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</si>
  <si>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</si>
  <si>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</si>
  <si>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</si>
  <si>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</si>
  <si>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</si>
  <si>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</si>
  <si>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</si>
  <si>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</si>
  <si>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</si>
  <si>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</si>
  <si>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</si>
  <si>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</si>
  <si>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</si>
  <si>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</si>
  <si>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</si>
  <si>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</si>
  <si>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</si>
  <si>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</si>
  <si>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</si>
  <si>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</si>
  <si>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</si>
  <si>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</si>
  <si>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</si>
  <si>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</si>
  <si>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</si>
  <si>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</si>
  <si>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</si>
  <si>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</si>
  <si>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</si>
  <si>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</si>
  <si>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</si>
  <si>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</si>
  <si>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</si>
  <si>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</si>
  <si>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</si>
  <si>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</si>
  <si>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</si>
  <si>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</si>
  <si>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</si>
  <si>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</si>
  <si>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</si>
  <si>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</si>
  <si>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</si>
  <si>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</si>
  <si>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</si>
  <si>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</si>
  <si>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</si>
  <si>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</si>
  <si>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</si>
  <si>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</si>
  <si>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</si>
  <si>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</si>
  <si>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</si>
  <si>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</si>
  <si>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</si>
  <si>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</si>
  <si>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</si>
  <si>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</si>
  <si>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</si>
  <si>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</si>
  <si>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</si>
  <si>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</si>
  <si>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</si>
  <si>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</si>
  <si>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</si>
  <si>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</si>
  <si>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</si>
  <si>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</si>
  <si>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</si>
  <si>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</si>
  <si>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</si>
  <si>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</si>
  <si>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</si>
  <si>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</si>
  <si>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</si>
  <si>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</si>
  <si>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</si>
  <si>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</si>
  <si>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</si>
  <si>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</si>
  <si>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</si>
  <si>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</si>
  <si>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</si>
  <si>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</si>
  <si>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</si>
  <si>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</si>
  <si>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</si>
  <si>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</si>
  <si>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</si>
  <si>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</si>
  <si>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</si>
  <si>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</si>
  <si>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</si>
  <si>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</si>
  <si>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</si>
  <si>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</si>
  <si>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</si>
  <si>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</si>
  <si>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</si>
  <si>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</si>
  <si>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</si>
  <si>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</si>
  <si>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</si>
  <si>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</si>
  <si>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</si>
  <si>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</si>
  <si>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</si>
  <si>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</si>
  <si>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</si>
  <si>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</si>
  <si>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</si>
  <si>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</si>
  <si>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</si>
  <si>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</si>
  <si>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</si>
  <si>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</si>
  <si>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</si>
  <si>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</si>
  <si>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</si>
  <si>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</si>
  <si>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</si>
  <si>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</si>
  <si>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</si>
  <si>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</si>
  <si>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</si>
  <si>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</si>
  <si>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</si>
  <si>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</si>
  <si>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</si>
  <si>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</si>
  <si>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</si>
  <si>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</si>
  <si>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</si>
  <si>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</si>
  <si>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</si>
  <si>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</si>
  <si>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</si>
  <si>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</si>
  <si>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</si>
  <si>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</si>
  <si>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</si>
  <si>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</si>
  <si>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</si>
  <si>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</si>
  <si>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</si>
  <si>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</si>
  <si>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</si>
  <si>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</si>
  <si>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</si>
  <si>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</si>
  <si>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</si>
  <si>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</si>
  <si>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</si>
  <si>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</si>
  <si>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</si>
  <si>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</si>
  <si>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</si>
  <si>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</si>
  <si>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</si>
  <si>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</si>
  <si>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</si>
  <si>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</si>
  <si>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</si>
  <si>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</si>
  <si>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</si>
  <si>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</si>
  <si>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</si>
  <si>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</si>
  <si>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</si>
  <si>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</si>
  <si>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</si>
  <si>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</si>
  <si>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</si>
  <si>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</si>
  <si>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</si>
  <si>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</si>
  <si>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</si>
  <si>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</si>
  <si>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</si>
  <si>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</si>
  <si>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</si>
  <si>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</si>
  <si>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</si>
  <si>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</si>
  <si>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</si>
  <si>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</si>
  <si>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</si>
  <si>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</si>
  <si>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</si>
  <si>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</si>
  <si>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</si>
  <si>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</si>
  <si>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</si>
  <si>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</si>
  <si>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</si>
  <si>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</si>
  <si>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</si>
  <si>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</si>
  <si>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</si>
  <si>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</si>
  <si>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</si>
  <si>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</si>
  <si>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</si>
  <si>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</si>
  <si>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</si>
  <si>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</si>
  <si>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</si>
  <si>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</si>
  <si>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</si>
  <si>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</si>
  <si>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</si>
  <si>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</si>
  <si>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</si>
  <si>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</si>
  <si>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</si>
  <si>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</si>
  <si>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</si>
  <si>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</si>
  <si>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</si>
  <si>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</si>
  <si>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</si>
  <si>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</si>
  <si>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</si>
  <si>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</si>
  <si>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</si>
  <si>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</si>
  <si>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</si>
  <si>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</si>
  <si>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</si>
  <si>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</si>
  <si>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</si>
  <si>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</si>
  <si>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</si>
  <si>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</si>
  <si>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</si>
  <si>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</si>
  <si>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</si>
  <si>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</si>
  <si>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</si>
  <si>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</si>
  <si>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</si>
  <si>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</si>
  <si>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</si>
  <si>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</si>
  <si>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</si>
  <si>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</si>
  <si>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</si>
  <si>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</si>
  <si>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</si>
  <si>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</si>
  <si>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</si>
  <si>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</si>
  <si>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</si>
  <si>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</si>
  <si>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</si>
  <si>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</si>
  <si>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</si>
  <si>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</si>
  <si>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</si>
  <si>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</si>
  <si>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</si>
  <si>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</si>
  <si>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</si>
  <si>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</si>
  <si>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</si>
  <si>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</si>
  <si>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</si>
  <si>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</si>
  <si>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</si>
  <si>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</si>
  <si>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</si>
  <si>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</si>
  <si>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</si>
  <si>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</si>
  <si>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</si>
  <si>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</si>
  <si>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</si>
  <si>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</si>
  <si>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</si>
  <si>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</si>
  <si>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</si>
  <si>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</si>
  <si>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</si>
  <si>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</si>
  <si>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</si>
  <si>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</si>
  <si>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</si>
  <si>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</si>
  <si>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</si>
  <si>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</si>
  <si>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</si>
  <si>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</si>
  <si>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</si>
  <si>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</si>
  <si>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</si>
  <si>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</si>
  <si>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</si>
  <si>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</si>
  <si>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</si>
  <si>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</si>
  <si>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</si>
  <si>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</si>
  <si>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</si>
  <si>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</si>
  <si>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</si>
  <si>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</si>
  <si>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</si>
  <si>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</si>
  <si>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</si>
  <si>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</si>
  <si>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</si>
  <si>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</si>
  <si>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</si>
  <si>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</si>
  <si>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</si>
  <si>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</si>
  <si>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</si>
  <si>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</si>
  <si>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</si>
  <si>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</si>
  <si>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</si>
  <si>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</si>
  <si>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</si>
  <si>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</si>
  <si>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</si>
  <si>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</si>
  <si>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</si>
  <si>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</si>
  <si>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</si>
  <si>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</si>
  <si>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</si>
  <si>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</si>
  <si>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</si>
  <si>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</si>
  <si>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</si>
  <si>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</si>
  <si>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</si>
  <si>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</si>
  <si>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</si>
  <si>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</si>
  <si>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</si>
  <si>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</si>
  <si>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</si>
  <si>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</si>
  <si>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</si>
  <si>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</si>
  <si>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</si>
  <si>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</si>
  <si>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</si>
  <si>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</si>
  <si>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</si>
  <si>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</si>
  <si>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</si>
  <si>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</si>
  <si>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</si>
  <si>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</si>
  <si>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</si>
  <si>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</si>
  <si>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</si>
  <si>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</si>
  <si>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</si>
  <si>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</si>
  <si>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</si>
  <si>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</si>
  <si>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</si>
  <si>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</si>
  <si>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</si>
  <si>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</si>
  <si>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</si>
  <si>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</si>
  <si>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</si>
  <si>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</si>
  <si>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</si>
  <si>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</si>
  <si>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</si>
  <si>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</si>
  <si>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</si>
  <si>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</si>
  <si>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</si>
  <si>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</si>
  <si>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</si>
  <si>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</si>
  <si>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</si>
  <si>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</si>
  <si>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</si>
  <si>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</si>
  <si>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</si>
  <si>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</si>
  <si>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</si>
  <si>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</si>
  <si>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</si>
  <si>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</si>
  <si>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</si>
  <si>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</si>
  <si>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</si>
  <si>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</si>
  <si>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</si>
  <si>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</si>
  <si>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</si>
  <si>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</si>
  <si>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</si>
  <si>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</si>
  <si>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</si>
  <si>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</si>
  <si>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</si>
  <si>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</si>
  <si>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</si>
  <si>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</si>
  <si>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</si>
  <si>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</si>
  <si>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</si>
  <si>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</si>
  <si>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</si>
  <si>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</si>
  <si>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</si>
  <si>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</si>
  <si>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</si>
  <si>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</si>
  <si>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</si>
  <si>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</si>
  <si>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</si>
  <si>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</si>
  <si>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</si>
  <si>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</si>
  <si>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</si>
  <si>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</si>
  <si>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</si>
  <si>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</si>
  <si>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</si>
  <si>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</si>
  <si>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</si>
  <si>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</si>
  <si>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</si>
  <si>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</si>
  <si>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</si>
  <si>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</si>
  <si>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</si>
  <si>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</si>
  <si>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</si>
  <si>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</si>
  <si>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</si>
  <si>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</si>
  <si>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</si>
  <si>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</si>
  <si>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</si>
  <si>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</si>
  <si>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</si>
  <si>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</si>
  <si>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</si>
  <si>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</si>
  <si>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</si>
  <si>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</si>
  <si>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</si>
  <si>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</si>
  <si>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</si>
  <si>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</si>
  <si>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</si>
  <si>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</si>
  <si>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</si>
  <si>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</si>
  <si>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</si>
  <si>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</si>
  <si>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</si>
  <si>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</si>
  <si>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</si>
  <si>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</si>
  <si>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</si>
  <si>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</si>
  <si>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</si>
  <si>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</si>
  <si>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</si>
  <si>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</si>
  <si>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</si>
  <si>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</si>
  <si>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</si>
  <si>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</si>
  <si>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</si>
  <si>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</si>
  <si>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</si>
  <si>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</si>
  <si>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</si>
  <si>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</si>
  <si>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</si>
  <si>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</si>
  <si>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</si>
  <si>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</si>
  <si>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</si>
  <si>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</si>
  <si>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</si>
  <si>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</si>
  <si>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</si>
  <si>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</si>
  <si>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</si>
  <si>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</si>
  <si>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</si>
  <si>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</si>
  <si>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</si>
  <si>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</si>
  <si>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</si>
  <si>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</si>
  <si>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</si>
  <si>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</si>
  <si>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</si>
  <si>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</si>
  <si>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</si>
  <si>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</si>
  <si>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</si>
  <si>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</si>
  <si>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</si>
  <si>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</si>
  <si>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</si>
  <si>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</si>
  <si>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</si>
  <si>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</si>
  <si>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</si>
  <si>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</si>
  <si>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</si>
  <si>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</si>
  <si>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</si>
  <si>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</si>
  <si>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</si>
  <si>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</si>
  <si>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</si>
  <si>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</si>
  <si>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</si>
  <si>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</si>
  <si>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</si>
  <si>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</si>
  <si>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</si>
  <si>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</si>
  <si>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</si>
  <si>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</si>
  <si>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</si>
  <si>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</si>
  <si>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</si>
  <si>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</si>
  <si>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</si>
  <si>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</si>
  <si>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</si>
  <si>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</si>
  <si>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</si>
  <si>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</si>
  <si>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</si>
  <si>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</si>
  <si>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</si>
  <si>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</si>
  <si>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</si>
  <si>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</si>
  <si>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</si>
  <si>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</si>
  <si>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</si>
  <si>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</si>
  <si>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</si>
  <si>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</si>
  <si>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</si>
  <si>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</si>
  <si>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</si>
  <si>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</si>
  <si>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</si>
  <si>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</si>
  <si>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</si>
  <si>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</si>
  <si>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</si>
  <si>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</si>
  <si>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</si>
  <si>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</si>
  <si>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</si>
  <si>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</si>
  <si>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</si>
  <si>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</si>
  <si>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</si>
  <si>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</si>
  <si>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</si>
  <si>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</si>
  <si>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</si>
  <si>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</si>
  <si>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</si>
  <si>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</si>
  <si>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</si>
  <si>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</si>
  <si>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</si>
  <si>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</si>
  <si>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</si>
  <si>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</si>
  <si>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</si>
  <si>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</si>
  <si>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</si>
  <si>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</si>
  <si>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</si>
  <si>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</si>
  <si>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</si>
  <si>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</si>
  <si>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</si>
  <si>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</si>
  <si>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</si>
  <si>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</si>
  <si>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</si>
  <si>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</si>
  <si>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</si>
  <si>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</si>
  <si>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</si>
  <si>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</si>
  <si>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</si>
  <si>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</si>
  <si>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</si>
  <si>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</si>
  <si>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</si>
  <si>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</si>
  <si>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</si>
  <si>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</si>
  <si>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</si>
  <si>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</si>
  <si>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</si>
  <si>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</si>
  <si>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</si>
  <si>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</si>
  <si>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</si>
  <si>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</si>
  <si>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</si>
  <si>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</si>
  <si>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</si>
  <si>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</si>
  <si>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</si>
  <si>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</si>
  <si>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</si>
  <si>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</si>
  <si>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</si>
  <si>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</si>
  <si>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</si>
  <si>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</si>
  <si>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</si>
  <si>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</si>
  <si>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</si>
  <si>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</si>
  <si>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</si>
  <si>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</si>
  <si>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</si>
  <si>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</si>
  <si>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</si>
  <si>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</si>
  <si>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</si>
  <si>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</si>
  <si>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</si>
  <si>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</si>
  <si>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</si>
  <si>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</si>
  <si>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</si>
  <si>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</si>
  <si>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</si>
  <si>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</si>
  <si>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</si>
  <si>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</si>
  <si>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</si>
  <si>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</si>
  <si>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</si>
  <si>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</si>
  <si>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</si>
  <si>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</si>
  <si>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</si>
  <si>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</si>
  <si>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</si>
  <si>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</si>
  <si>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</si>
  <si>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</si>
  <si>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</si>
  <si>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</si>
  <si>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</si>
  <si>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</si>
  <si>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</si>
  <si>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</si>
  <si>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</si>
  <si>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</si>
  <si>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</si>
  <si>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</si>
  <si>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</si>
  <si>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</si>
  <si>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</si>
  <si>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</si>
  <si>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</si>
  <si>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</si>
  <si>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</si>
  <si>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</si>
  <si>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</si>
  <si>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</si>
  <si>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</si>
  <si>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</si>
  <si>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</si>
  <si>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</si>
  <si>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</si>
  <si>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</si>
  <si>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</si>
  <si>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</si>
  <si>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</si>
  <si>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</si>
  <si>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</si>
  <si>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</si>
  <si>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</si>
  <si>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</si>
  <si>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</si>
  <si>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</si>
  <si>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</si>
  <si>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</si>
  <si>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</si>
  <si>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</si>
  <si>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</si>
  <si>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</si>
  <si>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</si>
  <si>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</si>
  <si>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</si>
  <si>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</si>
  <si>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</si>
  <si>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</si>
  <si>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</si>
  <si>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</si>
  <si>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</si>
  <si>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</si>
  <si>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</si>
  <si>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</si>
  <si>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</si>
  <si>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</si>
  <si>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</si>
  <si>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</si>
  <si>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</si>
  <si>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</si>
  <si>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</si>
  <si>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</si>
  <si>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</si>
  <si>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</si>
  <si>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</si>
  <si>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</si>
  <si>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</si>
  <si>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</si>
  <si>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</si>
  <si>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</si>
  <si>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</si>
  <si>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</si>
  <si>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</si>
  <si>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</si>
  <si>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</si>
  <si>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</si>
  <si>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</si>
  <si>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</si>
  <si>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</si>
  <si>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</si>
  <si>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</si>
  <si>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</si>
  <si>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</si>
  <si>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</si>
  <si>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</si>
  <si>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</si>
  <si>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</si>
  <si>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</si>
  <si>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</si>
  <si>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</si>
  <si>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</si>
  <si>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</si>
  <si>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</si>
  <si>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</si>
  <si>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</si>
  <si>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</si>
  <si>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</si>
  <si>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</si>
  <si>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</si>
  <si>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</si>
  <si>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</si>
  <si>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</si>
  <si>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</si>
  <si>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</si>
  <si>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</si>
  <si>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</si>
  <si>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</si>
  <si>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</si>
  <si>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</si>
  <si>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</si>
  <si>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</si>
  <si>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</si>
  <si>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</si>
  <si>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</si>
  <si>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</si>
  <si>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</si>
  <si>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</si>
  <si>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</si>
  <si>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</si>
  <si>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</si>
  <si>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</si>
  <si>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</si>
  <si>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</si>
  <si>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</si>
  <si>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</si>
  <si>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</si>
  <si>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</si>
  <si>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</si>
  <si>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</si>
  <si>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</si>
  <si>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</si>
  <si>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</si>
  <si>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</si>
  <si>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</si>
  <si>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</si>
  <si>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</si>
  <si>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</si>
  <si>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</si>
  <si>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</si>
  <si>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</si>
  <si>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</si>
  <si>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</si>
  <si>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</si>
  <si>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</si>
  <si>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</si>
  <si>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</si>
  <si>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</si>
  <si>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</si>
  <si>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</si>
  <si>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</si>
  <si>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</si>
  <si>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</si>
  <si>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</si>
  <si>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</si>
  <si>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</si>
  <si>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</si>
  <si>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</si>
  <si>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</si>
  <si>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</si>
  <si>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</si>
  <si>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</si>
  <si>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</si>
  <si>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</si>
  <si>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</si>
  <si>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</si>
  <si>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</si>
  <si>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</si>
  <si>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</si>
  <si>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</si>
  <si>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</si>
  <si>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</si>
  <si>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</si>
  <si>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</si>
  <si>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</si>
  <si>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</si>
  <si>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</si>
  <si>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</si>
  <si>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</si>
  <si>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</si>
  <si>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</si>
  <si>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</si>
  <si>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</si>
  <si>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</si>
  <si>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</si>
  <si>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</si>
  <si>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</si>
  <si>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</si>
  <si>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</si>
  <si>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</si>
  <si>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</si>
  <si>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</si>
  <si>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</si>
  <si>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</si>
  <si>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</si>
  <si>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</si>
  <si>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</si>
  <si>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</si>
  <si>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</si>
  <si>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</si>
  <si>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</si>
  <si>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</si>
  <si>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</si>
  <si>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</si>
  <si>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</si>
  <si>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</si>
  <si>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</si>
  <si>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</si>
  <si>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</si>
  <si>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</si>
  <si>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</si>
  <si>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</si>
  <si>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</si>
  <si>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</si>
  <si>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</si>
  <si>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</si>
  <si>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</si>
  <si>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</si>
  <si>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</si>
  <si>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</si>
  <si>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</si>
  <si>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</si>
  <si>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</si>
  <si>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</si>
  <si>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</si>
  <si>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</si>
  <si>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</si>
  <si>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</si>
  <si>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</si>
  <si>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</si>
  <si>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</si>
  <si>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</si>
  <si>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</si>
  <si>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</si>
  <si>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</si>
  <si>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</si>
  <si>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</si>
  <si>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</si>
  <si>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</si>
  <si>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</si>
  <si>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</si>
  <si>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</si>
  <si>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</si>
  <si>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</si>
  <si>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</si>
  <si>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</si>
  <si>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</si>
  <si>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</si>
  <si>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</si>
  <si>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</si>
  <si>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</si>
  <si>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</si>
  <si>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</si>
  <si>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</si>
  <si>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</si>
  <si>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</si>
  <si>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</si>
  <si>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</si>
  <si>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</si>
  <si>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</si>
  <si>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</si>
  <si>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</si>
  <si>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</si>
  <si>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</si>
  <si>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</si>
  <si>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</si>
  <si>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</si>
  <si>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</si>
  <si>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</si>
  <si>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</si>
  <si>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</si>
  <si>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</si>
  <si>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</si>
  <si>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</si>
  <si>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</si>
  <si>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</si>
  <si>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</si>
  <si>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</si>
  <si>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</si>
  <si>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</si>
  <si>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</si>
  <si>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</si>
  <si>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</si>
  <si>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</si>
  <si>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</si>
  <si>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</si>
  <si>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</si>
  <si>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</si>
  <si>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</si>
  <si>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</si>
  <si>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</si>
  <si>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</si>
  <si>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</si>
  <si>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</si>
  <si>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</si>
  <si>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</si>
  <si>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</si>
  <si>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</si>
  <si>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</si>
  <si>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</si>
  <si>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</si>
  <si>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</si>
  <si>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</si>
  <si>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</si>
  <si>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</si>
  <si>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</si>
  <si>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</si>
  <si>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</si>
  <si>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</si>
  <si>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</si>
  <si>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</si>
  <si>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</si>
  <si>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</si>
  <si>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</si>
  <si>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</si>
  <si>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</si>
  <si>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</si>
  <si>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</si>
  <si>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</si>
  <si>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</si>
  <si>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</si>
  <si>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</si>
  <si>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</si>
  <si>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</si>
  <si>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</si>
  <si>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</si>
  <si>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</si>
  <si>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</si>
  <si>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</si>
  <si>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</si>
  <si>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</si>
  <si>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</si>
  <si>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</si>
  <si>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</si>
  <si>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</si>
  <si>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</si>
  <si>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</si>
  <si>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</si>
  <si>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</si>
  <si>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</si>
  <si>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</si>
  <si>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</si>
  <si>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</si>
  <si>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</si>
  <si>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</si>
  <si>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</si>
  <si>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</si>
  <si>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</si>
  <si>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</si>
  <si>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</si>
  <si>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</si>
  <si>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</si>
  <si>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</si>
  <si>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</si>
  <si>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</si>
  <si>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</si>
  <si>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</si>
  <si>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</si>
  <si>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</si>
  <si>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</si>
  <si>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</si>
  <si>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</si>
  <si>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</si>
  <si>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</si>
  <si>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</si>
  <si>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</si>
  <si>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</si>
  <si>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</si>
  <si>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</si>
  <si>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</si>
  <si>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</si>
  <si>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</si>
  <si>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</si>
  <si>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</si>
  <si>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</si>
  <si>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</si>
  <si>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</si>
  <si>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</si>
  <si>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</si>
  <si>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</si>
  <si>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</si>
  <si>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</si>
  <si>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</si>
  <si>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</si>
  <si>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</si>
  <si>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</si>
  <si>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</si>
  <si>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</si>
  <si>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</si>
  <si>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</si>
  <si>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</si>
  <si>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</si>
  <si>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</si>
  <si>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</si>
  <si>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</si>
  <si>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</si>
  <si>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</si>
  <si>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</si>
  <si>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</si>
  <si>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</si>
  <si>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</si>
  <si>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</si>
  <si>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</si>
  <si>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</si>
  <si>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</si>
  <si>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</si>
  <si>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</si>
  <si>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</si>
  <si>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</si>
  <si>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</si>
  <si>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</si>
  <si>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</si>
  <si>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</si>
  <si>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</si>
  <si>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</si>
  <si>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</si>
  <si>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</si>
  <si>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</si>
  <si>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</si>
  <si>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</si>
  <si>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</si>
  <si>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</si>
  <si>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</si>
  <si>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</si>
  <si>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</si>
  <si>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</si>
  <si>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</si>
  <si>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</si>
  <si>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</si>
  <si>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</si>
  <si>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</si>
  <si>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</si>
  <si>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</si>
  <si>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</si>
  <si>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</si>
  <si>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</si>
  <si>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</si>
  <si>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</si>
  <si>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</si>
  <si>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</si>
  <si>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</si>
  <si>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</si>
  <si>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</si>
  <si>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</si>
  <si>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</si>
  <si>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</si>
  <si>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</si>
  <si>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</si>
  <si>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</si>
  <si>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</si>
  <si>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</si>
  <si>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</si>
  <si>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</si>
  <si>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</si>
  <si>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</si>
  <si>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</si>
  <si>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</si>
  <si>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</si>
  <si>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</si>
  <si>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</si>
  <si>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</si>
  <si>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</si>
  <si>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</si>
  <si>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</si>
  <si>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</si>
  <si>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</si>
  <si>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</si>
  <si>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</si>
  <si>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</si>
  <si>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</si>
  <si>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</si>
  <si>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</si>
  <si>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</si>
  <si>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</si>
  <si>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</si>
  <si>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</si>
  <si>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</si>
  <si>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</si>
  <si>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</si>
  <si>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</si>
  <si>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</si>
  <si>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</si>
  <si>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</si>
  <si>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</si>
  <si>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</si>
  <si>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</si>
  <si>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</si>
  <si>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</si>
  <si>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</si>
  <si>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</si>
  <si>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</si>
  <si>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</si>
  <si>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</si>
  <si>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</si>
  <si>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</si>
  <si>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</si>
  <si>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</si>
  <si>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</si>
  <si>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</si>
  <si>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</si>
  <si>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</si>
  <si>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</si>
  <si>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</si>
  <si>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</si>
  <si>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</si>
  <si>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</si>
  <si>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</si>
  <si>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</si>
  <si>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</si>
  <si>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</si>
  <si>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</si>
  <si>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</si>
  <si>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</si>
  <si>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</si>
  <si>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</si>
  <si>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</si>
  <si>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</si>
  <si>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</si>
  <si>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</si>
  <si>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</si>
  <si>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</si>
  <si>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</si>
  <si>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</si>
  <si>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</si>
  <si>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</si>
  <si>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</si>
  <si>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</si>
  <si>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</si>
  <si>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</si>
  <si>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</si>
  <si>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</si>
  <si>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</si>
  <si>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</si>
  <si>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</si>
  <si>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</si>
  <si>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</si>
  <si>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</si>
  <si>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</si>
  <si>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</si>
  <si>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</si>
  <si>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</si>
  <si>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</si>
  <si>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</si>
  <si>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</si>
  <si>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</si>
  <si>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</si>
  <si>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</si>
  <si>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</si>
  <si>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</si>
  <si>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</si>
  <si>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</si>
  <si>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</si>
  <si>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</si>
  <si>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</si>
  <si>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</si>
  <si>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</si>
  <si>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</si>
  <si>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</si>
  <si>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</si>
  <si>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</si>
  <si>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</si>
  <si>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</si>
  <si>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</si>
  <si>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</si>
  <si>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</si>
  <si>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</si>
  <si>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</si>
  <si>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</si>
  <si>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</si>
  <si>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</si>
  <si>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</si>
  <si>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</si>
  <si>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</si>
  <si>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</si>
  <si>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</si>
  <si>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</si>
  <si>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</si>
  <si>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</si>
  <si>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</si>
  <si>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</si>
  <si>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</si>
  <si>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</si>
  <si>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</si>
  <si>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</si>
  <si>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</si>
  <si>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</si>
  <si>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</si>
  <si>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</si>
  <si>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</si>
  <si>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</si>
  <si>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</si>
  <si>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</si>
  <si>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</si>
  <si>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</si>
  <si>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</si>
  <si>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</si>
  <si>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</si>
  <si>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</si>
  <si>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</si>
  <si>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</si>
  <si>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</si>
  <si>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</si>
  <si>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</si>
  <si>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</si>
  <si>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</si>
  <si>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</si>
  <si>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</si>
  <si>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</si>
  <si>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</si>
  <si>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</si>
  <si>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</si>
  <si>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</si>
  <si>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</si>
  <si>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</si>
  <si>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</si>
  <si>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</si>
  <si>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</si>
  <si>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</si>
  <si>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</si>
  <si>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</si>
  <si>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</si>
  <si>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</si>
  <si>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</si>
  <si>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</si>
  <si>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</si>
  <si>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</si>
  <si>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</si>
  <si>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</si>
  <si>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</si>
  <si>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</si>
  <si>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</si>
  <si>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</si>
  <si>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</si>
  <si>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</si>
  <si>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</si>
  <si>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</si>
  <si>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</si>
  <si>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</si>
  <si>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</si>
  <si>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</si>
  <si>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</si>
  <si>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</si>
  <si>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</si>
  <si>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</si>
  <si>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</si>
  <si>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</si>
  <si>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</si>
  <si>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</si>
  <si>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</si>
  <si>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</si>
  <si>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</si>
  <si>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</si>
  <si>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</si>
  <si>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</si>
  <si>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</si>
  <si>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</si>
  <si>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</si>
  <si>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</si>
  <si>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</si>
  <si>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</si>
  <si>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</si>
  <si>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</si>
  <si>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</si>
  <si>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</si>
  <si>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</si>
  <si>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</si>
  <si>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</si>
  <si>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</si>
  <si>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</si>
  <si>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</si>
  <si>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</si>
  <si>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</si>
  <si>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</si>
  <si>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</si>
  <si>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</si>
  <si>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</si>
  <si>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</si>
  <si>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</si>
  <si>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</si>
  <si>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</si>
  <si>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</si>
  <si>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</si>
  <si>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</si>
  <si>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</si>
  <si>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</si>
  <si>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</si>
  <si>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</si>
  <si>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</si>
  <si>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</si>
  <si>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</si>
  <si>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</si>
  <si>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</si>
  <si>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</si>
  <si>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</si>
  <si>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</si>
  <si>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</si>
  <si>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</si>
  <si>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</si>
  <si>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</si>
  <si>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</si>
  <si>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</si>
  <si>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</si>
  <si>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</si>
  <si>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</si>
  <si>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</si>
  <si>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</si>
  <si>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</si>
  <si>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</si>
  <si>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</si>
  <si>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</si>
  <si>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</si>
  <si>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</si>
  <si>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</si>
  <si>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</si>
  <si>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</si>
  <si>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</si>
  <si>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</si>
  <si>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</si>
  <si>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</si>
  <si>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</si>
  <si>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</si>
  <si>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</si>
  <si>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</si>
  <si>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</si>
  <si>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</si>
  <si>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</si>
  <si>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</si>
  <si>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</si>
  <si>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</si>
  <si>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</si>
  <si>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</si>
  <si>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</si>
  <si>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</si>
  <si>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</si>
  <si>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</si>
  <si>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</si>
  <si>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</si>
  <si>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</si>
  <si>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</si>
  <si>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</si>
  <si>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</si>
  <si>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</si>
  <si>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</si>
  <si>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</si>
  <si>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</si>
  <si>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</si>
  <si>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</si>
  <si>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</si>
  <si>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</si>
  <si>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</si>
  <si>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</si>
  <si>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</si>
  <si>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</si>
  <si>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</si>
  <si>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</si>
  <si>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</si>
  <si>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</si>
  <si>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</si>
  <si>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</si>
  <si>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</si>
  <si>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</si>
  <si>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</si>
  <si>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</si>
  <si>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</si>
  <si>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</si>
  <si>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</si>
  <si>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</si>
  <si>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</si>
  <si>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</si>
  <si>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</si>
  <si>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</si>
  <si>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</si>
  <si>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</si>
  <si>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</si>
  <si>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</si>
  <si>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</si>
  <si>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</si>
  <si>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</si>
  <si>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</si>
  <si>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</si>
  <si>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</si>
  <si>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</si>
  <si>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</si>
  <si>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</si>
  <si>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</si>
  <si>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</si>
  <si>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</si>
  <si>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</si>
  <si>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</si>
  <si>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</si>
  <si>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</si>
  <si>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</si>
  <si>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</si>
  <si>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</si>
  <si>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</si>
  <si>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</si>
  <si>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</si>
  <si>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</si>
  <si>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</si>
  <si>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</si>
  <si>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</si>
  <si>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</si>
  <si>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</si>
  <si>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</si>
  <si>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</si>
  <si>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</si>
  <si>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</si>
  <si>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</si>
  <si>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</si>
  <si>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</si>
  <si>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</si>
  <si>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</si>
  <si>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</si>
  <si>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</si>
  <si>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</si>
  <si>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</si>
  <si>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</si>
  <si>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</si>
  <si>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</si>
  <si>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</si>
  <si>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</si>
  <si>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</si>
  <si>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</si>
  <si>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</si>
  <si>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</si>
  <si>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</si>
  <si>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</si>
  <si>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</si>
  <si>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</si>
  <si>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</si>
  <si>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</si>
  <si>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</si>
  <si>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</si>
  <si>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</si>
  <si>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</si>
  <si>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</si>
  <si>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</si>
  <si>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</si>
  <si>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</si>
  <si>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</si>
  <si>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</si>
  <si>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</si>
  <si>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</si>
  <si>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</si>
  <si>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</si>
  <si>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</si>
  <si>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</si>
  <si>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</si>
  <si>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</si>
  <si>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</si>
  <si>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</si>
  <si>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</si>
  <si>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</si>
  <si>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</si>
  <si>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</si>
  <si>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</si>
  <si>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</si>
  <si>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</si>
  <si>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</si>
  <si>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</si>
  <si>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</si>
  <si>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</si>
  <si>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</si>
  <si>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</si>
  <si>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</si>
  <si>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</si>
  <si>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</si>
  <si>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</si>
  <si>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</si>
  <si>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</si>
  <si>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</si>
  <si>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</si>
  <si>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</si>
  <si>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</si>
  <si>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</si>
  <si>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</si>
  <si>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</si>
  <si>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</si>
  <si>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</si>
  <si>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</si>
  <si>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</si>
  <si>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</si>
  <si>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</si>
  <si>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</si>
  <si>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</si>
  <si>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</si>
  <si>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</si>
  <si>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</si>
  <si>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</si>
  <si>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</si>
  <si>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</si>
  <si>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</si>
  <si>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</si>
  <si>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</si>
  <si>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</si>
  <si>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</si>
  <si>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</si>
  <si>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</si>
  <si>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</si>
  <si>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</si>
  <si>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</si>
  <si>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</si>
  <si>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</si>
  <si>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</si>
  <si>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</si>
  <si>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</si>
  <si>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</si>
  <si>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</si>
  <si>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</si>
  <si>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</si>
  <si>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</si>
  <si>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</si>
  <si>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</si>
  <si>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</si>
  <si>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</si>
  <si>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</si>
  <si>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</si>
  <si>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</si>
  <si>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</si>
  <si>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</si>
  <si>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</si>
  <si>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</si>
  <si>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</si>
  <si>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</si>
  <si>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</si>
  <si>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</si>
  <si>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</si>
  <si>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</si>
  <si>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</si>
  <si>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</si>
  <si>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</si>
  <si>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</si>
  <si>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</si>
  <si>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</si>
  <si>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</si>
  <si>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</si>
  <si>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</si>
  <si>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</si>
  <si>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</si>
  <si>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</si>
  <si>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</si>
  <si>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</si>
  <si>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</si>
  <si>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</si>
  <si>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</si>
  <si>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</si>
  <si>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</si>
  <si>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</si>
  <si>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</si>
  <si>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</si>
  <si>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</si>
  <si>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</si>
  <si>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</si>
  <si>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</si>
  <si>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</si>
  <si>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</si>
  <si>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</si>
  <si>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</si>
  <si>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</si>
  <si>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</si>
  <si>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</si>
  <si>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</si>
  <si>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</si>
  <si>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</si>
  <si>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</si>
  <si>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</si>
  <si>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</si>
  <si>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</si>
  <si>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</si>
  <si>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</si>
  <si>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</si>
  <si>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</si>
  <si>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</si>
  <si>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</si>
  <si>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</si>
  <si>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</si>
  <si>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</si>
  <si>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</si>
  <si>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</si>
  <si>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</si>
  <si>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</si>
  <si>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</si>
  <si>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</si>
  <si>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</si>
  <si>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</si>
  <si>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</si>
  <si>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</si>
  <si>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</si>
  <si>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</si>
  <si>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</si>
  <si>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</si>
  <si>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</si>
  <si>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</si>
  <si>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</si>
  <si>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</si>
  <si>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</si>
  <si>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</si>
  <si>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</si>
  <si>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</si>
  <si>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</si>
  <si>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</si>
  <si>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</si>
  <si>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</si>
  <si>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</si>
  <si>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</si>
  <si>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</si>
  <si>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</si>
  <si>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</si>
  <si>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</si>
  <si>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</si>
  <si>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</si>
  <si>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</si>
  <si>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</si>
  <si>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</si>
  <si>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</si>
  <si>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</si>
  <si>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</si>
  <si>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</si>
  <si>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</si>
  <si>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</si>
  <si>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</si>
  <si>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</si>
  <si>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</si>
  <si>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</si>
  <si>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</si>
  <si>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</si>
  <si>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</si>
  <si>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</si>
  <si>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</si>
  <si>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</si>
  <si>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</si>
  <si>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</si>
  <si>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</si>
  <si>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</si>
  <si>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</si>
  <si>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</si>
  <si>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</si>
  <si>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</si>
  <si>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</si>
  <si>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</si>
  <si>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</si>
  <si>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</si>
  <si>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</si>
  <si>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</si>
  <si>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</si>
  <si>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</si>
  <si>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</si>
  <si>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</si>
  <si>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</si>
  <si>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</si>
  <si>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</si>
  <si>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</si>
  <si>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</si>
  <si>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</si>
  <si>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</si>
  <si>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</si>
  <si>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</si>
  <si>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</si>
  <si>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</si>
  <si>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</si>
  <si>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</si>
  <si>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</si>
  <si>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</si>
  <si>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</si>
  <si>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</si>
  <si>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</si>
  <si>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</si>
  <si>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</si>
  <si>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</si>
  <si>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</si>
  <si>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</si>
  <si>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</si>
  <si>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</si>
  <si>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</si>
  <si>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</si>
  <si>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</si>
  <si>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</si>
  <si>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</si>
  <si>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</si>
  <si>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</si>
  <si>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</si>
  <si>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</si>
  <si>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</si>
  <si>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</si>
  <si>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</si>
  <si>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</si>
  <si>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</si>
  <si>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</si>
  <si>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</si>
  <si>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</si>
  <si>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</si>
  <si>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</si>
  <si>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</si>
  <si>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</si>
  <si>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</si>
  <si>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</si>
  <si>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</si>
  <si>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</si>
  <si>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</si>
  <si>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</si>
  <si>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</si>
  <si>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</si>
  <si>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</si>
  <si>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</si>
  <si>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</si>
  <si>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</si>
  <si>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</si>
  <si>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</si>
  <si>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</si>
  <si>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</si>
  <si>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</si>
  <si>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</si>
  <si>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</si>
  <si>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</si>
  <si>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</si>
  <si>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</si>
  <si>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</si>
  <si>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</si>
  <si>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</si>
  <si>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</si>
  <si>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</si>
  <si>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</si>
  <si>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</si>
  <si>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</si>
  <si>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</si>
  <si>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</si>
  <si>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</si>
  <si>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</si>
  <si>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</si>
  <si>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</si>
  <si>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</si>
  <si>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</si>
  <si>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</si>
  <si>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</si>
  <si>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</si>
  <si>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</si>
  <si>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</si>
  <si>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</si>
  <si>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</si>
  <si>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</si>
  <si>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</si>
  <si>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</si>
  <si>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</si>
  <si>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</si>
  <si>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</si>
  <si>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</si>
  <si>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</si>
  <si>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</si>
  <si>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</si>
  <si>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</si>
  <si>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</si>
  <si>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</si>
  <si>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</si>
  <si>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</si>
  <si>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</si>
  <si>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</si>
  <si>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</si>
  <si>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</si>
  <si>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</si>
  <si>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</si>
  <si>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</si>
  <si>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</si>
  <si>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</si>
  <si>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</si>
  <si>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</si>
  <si>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</si>
  <si>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</si>
  <si>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</si>
  <si>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</si>
  <si>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</si>
  <si>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</si>
  <si>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</si>
  <si>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</si>
  <si>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</si>
  <si>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</si>
  <si>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</si>
  <si>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</si>
  <si>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</si>
  <si>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</si>
  <si>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</si>
  <si>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</si>
  <si>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</si>
  <si>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</si>
  <si>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</si>
  <si>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</si>
  <si>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</si>
  <si>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</si>
  <si>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</si>
  <si>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</si>
  <si>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</si>
  <si>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</si>
  <si>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</si>
  <si>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</si>
  <si>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</si>
  <si>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</si>
  <si>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</si>
  <si>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</si>
  <si>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</si>
  <si>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</si>
  <si>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</si>
  <si>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</si>
  <si>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</si>
  <si>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</si>
  <si>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</si>
  <si>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</si>
  <si>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</si>
  <si>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</si>
  <si>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</si>
  <si>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</si>
  <si>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</si>
  <si>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</si>
  <si>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</si>
  <si>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</si>
  <si>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</si>
  <si>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</si>
  <si>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</si>
  <si>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</si>
  <si>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</si>
  <si>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</si>
  <si>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</si>
  <si>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</si>
  <si>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</si>
  <si>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</si>
  <si>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</si>
  <si>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</si>
  <si>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</si>
  <si>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</si>
  <si>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</si>
  <si>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</si>
  <si>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</si>
  <si>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</si>
  <si>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</si>
  <si>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</si>
  <si>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</si>
  <si>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</si>
  <si>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</si>
  <si>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</si>
  <si>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</si>
  <si>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</si>
  <si>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</si>
  <si>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</si>
  <si>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</si>
  <si>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</si>
  <si>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</si>
  <si>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</si>
  <si>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</si>
  <si>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</si>
  <si>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</si>
  <si>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</si>
  <si>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</si>
  <si>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</si>
  <si>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</si>
  <si>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</si>
  <si>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</si>
  <si>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</si>
  <si>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</si>
  <si>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</si>
  <si>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</si>
  <si>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</si>
  <si>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</si>
  <si>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</si>
  <si>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</si>
  <si>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</si>
  <si>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</si>
  <si>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</si>
  <si>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</si>
  <si>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</si>
  <si>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</si>
  <si>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</si>
  <si>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</si>
  <si>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</si>
  <si>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</si>
  <si>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</si>
  <si>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</si>
  <si>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</si>
  <si>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</si>
  <si>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</si>
  <si>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</si>
  <si>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</si>
  <si>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</si>
  <si>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</si>
  <si>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</si>
  <si>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</si>
  <si>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</si>
  <si>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</si>
  <si>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</si>
  <si>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</si>
  <si>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</si>
  <si>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</si>
  <si>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</si>
  <si>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</si>
  <si>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</si>
  <si>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</si>
  <si>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</si>
  <si>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</si>
  <si>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</si>
  <si>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</si>
  <si>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</si>
  <si>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</si>
  <si>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</si>
  <si>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</si>
  <si>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</si>
  <si>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</si>
  <si>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</si>
  <si>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</si>
  <si>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</si>
  <si>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</si>
  <si>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</si>
  <si>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</si>
  <si>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</si>
  <si>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</si>
  <si>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</si>
  <si>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</si>
  <si>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</si>
  <si>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</si>
  <si>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</si>
  <si>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</si>
  <si>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</si>
  <si>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</si>
  <si>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</si>
  <si>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</si>
  <si>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</si>
  <si>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</si>
  <si>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</si>
  <si>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</si>
  <si>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</si>
  <si>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</si>
  <si>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</si>
  <si>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</si>
  <si>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</si>
  <si>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</si>
  <si>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</si>
  <si>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</si>
  <si>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</si>
  <si>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</si>
  <si>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</si>
  <si>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</si>
  <si>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</si>
  <si>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</si>
  <si>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</si>
  <si>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</si>
  <si>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</si>
  <si>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</si>
  <si>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</si>
  <si>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</si>
  <si>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</si>
  <si>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</si>
  <si>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</si>
  <si>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</si>
  <si>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</si>
  <si>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</si>
  <si>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</si>
  <si>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</si>
  <si>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</si>
  <si>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</si>
  <si>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</si>
  <si>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</si>
  <si>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</si>
  <si>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</si>
  <si>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</si>
  <si>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</si>
  <si>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</si>
  <si>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</si>
  <si>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</si>
  <si>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</si>
  <si>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</si>
  <si>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</si>
  <si>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</si>
  <si>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</si>
  <si>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</si>
  <si>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</si>
  <si>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</si>
  <si>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</si>
  <si>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</si>
  <si>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</si>
  <si>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</si>
  <si>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</si>
  <si>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</si>
  <si>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</si>
  <si>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</si>
  <si>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</si>
  <si>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</si>
  <si>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</si>
  <si>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</si>
  <si>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</si>
  <si>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</si>
  <si>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</si>
  <si>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</si>
  <si>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</si>
  <si>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</si>
  <si>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</si>
  <si>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</si>
  <si>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</si>
  <si>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</si>
  <si>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</si>
  <si>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</si>
  <si>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</si>
  <si>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</si>
  <si>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</si>
  <si>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</si>
  <si>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</si>
  <si>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</si>
  <si>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</si>
  <si>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</si>
  <si>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</si>
  <si>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</si>
  <si>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</si>
  <si>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</si>
  <si>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</si>
  <si>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</si>
  <si>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</si>
  <si>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</si>
  <si>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</si>
  <si>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</si>
  <si>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</si>
  <si>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</si>
  <si>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</si>
  <si>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</si>
  <si>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</si>
  <si>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</si>
  <si>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</si>
  <si>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</si>
  <si>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</si>
  <si>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</si>
  <si>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</si>
  <si>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</si>
  <si>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</si>
  <si>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</si>
  <si>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</si>
  <si>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</si>
  <si>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</si>
  <si>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</si>
  <si>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</si>
  <si>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</si>
  <si>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</si>
  <si>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</si>
  <si>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</si>
  <si>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</si>
  <si>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</si>
  <si>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</si>
  <si>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</si>
  <si>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</si>
  <si>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</si>
  <si>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</si>
  <si>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</si>
  <si>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</si>
  <si>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</si>
  <si>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</si>
  <si>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</si>
  <si>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</si>
  <si>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</si>
  <si>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</si>
  <si>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</si>
  <si>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</si>
  <si>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</si>
  <si>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</si>
  <si>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</si>
  <si>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</si>
  <si>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</si>
  <si>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</si>
  <si>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</si>
  <si>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</si>
  <si>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</si>
  <si>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</si>
  <si>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</si>
  <si>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</si>
  <si>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</si>
  <si>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</si>
  <si>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</si>
  <si>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</si>
  <si>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</si>
  <si>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</si>
  <si>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</si>
  <si>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</si>
  <si>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</si>
  <si>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</si>
  <si>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</si>
  <si>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</si>
  <si>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</si>
  <si>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</si>
  <si>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</si>
  <si>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</si>
  <si>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</si>
  <si>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</si>
  <si>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</si>
  <si>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</si>
  <si>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</si>
  <si>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</si>
  <si>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</si>
  <si>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</si>
  <si>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</si>
  <si>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</si>
  <si>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</si>
  <si>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</si>
  <si>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</si>
  <si>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</si>
  <si>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</si>
  <si>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</si>
  <si>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</si>
  <si>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</si>
  <si>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</si>
  <si>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</si>
  <si>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</si>
  <si>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</si>
  <si>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</si>
  <si>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</si>
  <si>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</si>
  <si>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</si>
  <si>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</si>
  <si>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</si>
  <si>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</si>
  <si>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</si>
  <si>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</si>
  <si>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</si>
  <si>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</si>
  <si>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</si>
  <si>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</si>
  <si>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</si>
  <si>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</si>
  <si>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</si>
  <si>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</si>
  <si>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</si>
  <si>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</si>
  <si>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</si>
  <si>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</si>
  <si>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</si>
  <si>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</si>
  <si>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</si>
  <si>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</si>
  <si>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</si>
  <si>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</si>
  <si>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</si>
  <si>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</si>
  <si>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</si>
  <si>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</si>
  <si>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</si>
  <si>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</si>
  <si>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</si>
  <si>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</si>
  <si>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</si>
  <si>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</si>
  <si>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</si>
  <si>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</si>
  <si>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</si>
  <si>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</si>
  <si>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</si>
  <si>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</si>
  <si>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</si>
  <si>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</si>
  <si>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</si>
  <si>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</si>
  <si>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</si>
  <si>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</si>
  <si>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</si>
  <si>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</si>
  <si>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</si>
  <si>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</si>
  <si>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</si>
  <si>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</si>
  <si>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</si>
  <si>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</si>
  <si>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</si>
  <si>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</si>
  <si>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</si>
  <si>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</si>
  <si>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</si>
  <si>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</si>
  <si>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</si>
  <si>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</si>
  <si>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</si>
  <si>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</si>
  <si>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</si>
  <si>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</si>
  <si>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</si>
  <si>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</si>
  <si>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</si>
  <si>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</si>
  <si>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</si>
  <si>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</si>
  <si>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</si>
  <si>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</si>
  <si>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</si>
  <si>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</si>
  <si>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</si>
  <si>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</si>
  <si>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</si>
  <si>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</si>
  <si>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</si>
  <si>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</si>
  <si>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</si>
  <si>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</si>
  <si>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</si>
  <si>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</si>
  <si>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</si>
  <si>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</si>
  <si>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</si>
  <si>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</si>
  <si>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</si>
  <si>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</si>
  <si>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</si>
  <si>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</si>
  <si>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</si>
  <si>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</si>
  <si>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</si>
  <si>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</si>
  <si>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</si>
  <si>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</si>
  <si>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</si>
  <si>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</si>
  <si>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</si>
  <si>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</si>
  <si>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</si>
  <si>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</si>
  <si>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</si>
  <si>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</si>
  <si>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</si>
  <si>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</si>
  <si>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</si>
  <si>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</si>
  <si>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</si>
  <si>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</si>
  <si>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</si>
  <si>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</si>
  <si>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</si>
  <si>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</si>
  <si>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</si>
  <si>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</si>
  <si>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</si>
  <si>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</si>
  <si>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</si>
  <si>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</si>
  <si>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</si>
  <si>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</si>
  <si>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</si>
  <si>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</si>
  <si>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</si>
  <si>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</si>
  <si>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</si>
  <si>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</si>
  <si>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</si>
  <si>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</si>
  <si>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</si>
  <si>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</si>
  <si>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</si>
  <si>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</si>
  <si>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</si>
  <si>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</si>
  <si>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</si>
  <si>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</si>
  <si>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</si>
  <si>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</si>
  <si>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</si>
  <si>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</si>
  <si>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</si>
  <si>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</si>
  <si>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</si>
  <si>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</si>
  <si>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</si>
  <si>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</si>
  <si>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</si>
  <si>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</si>
  <si>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</si>
  <si>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</si>
  <si>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</si>
  <si>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</si>
  <si>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</si>
  <si>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</si>
  <si>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</si>
  <si>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</si>
  <si>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</si>
  <si>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</si>
  <si>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</si>
  <si>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</si>
  <si>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</si>
  <si>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</si>
  <si>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</si>
  <si>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</si>
  <si>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</si>
  <si>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</si>
  <si>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</si>
  <si>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</si>
  <si>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</si>
  <si>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</si>
  <si>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</si>
  <si>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</si>
  <si>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</si>
  <si>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</si>
  <si>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</si>
  <si>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</si>
  <si>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</si>
  <si>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</si>
  <si>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</si>
  <si>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</si>
  <si>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</si>
  <si>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</si>
  <si>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</si>
  <si>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</si>
  <si>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</si>
  <si>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</si>
  <si>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</si>
  <si>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</si>
  <si>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</si>
  <si>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</si>
  <si>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</si>
  <si>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</si>
  <si>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</si>
  <si>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</si>
  <si>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</si>
  <si>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</si>
  <si>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</si>
  <si>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</si>
  <si>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</si>
  <si>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</si>
  <si>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</si>
  <si>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</si>
  <si>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</si>
  <si>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</si>
  <si>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</si>
  <si>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</si>
  <si>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</si>
  <si>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</si>
  <si>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</si>
  <si>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</si>
  <si>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</si>
  <si>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</si>
  <si>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</si>
  <si>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</si>
  <si>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</si>
  <si>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</si>
  <si>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</si>
  <si>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</si>
  <si>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</si>
  <si>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</si>
  <si>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</si>
  <si>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</si>
  <si>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</si>
  <si>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</si>
  <si>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</si>
  <si>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</si>
  <si>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</si>
  <si>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</si>
  <si>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</si>
  <si>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</si>
  <si>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</si>
  <si>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</si>
  <si>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</si>
  <si>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</si>
  <si>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</si>
  <si>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</si>
  <si>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</si>
  <si>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</si>
  <si>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</si>
  <si>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</si>
  <si>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</si>
  <si>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</si>
  <si>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</si>
  <si>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</si>
  <si>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</si>
  <si>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</si>
  <si>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</si>
  <si>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</si>
  <si>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</si>
  <si>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</si>
  <si>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</si>
  <si>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</si>
  <si>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</si>
  <si>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</si>
  <si>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</si>
  <si>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</si>
  <si>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</si>
  <si>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</si>
  <si>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</si>
  <si>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</si>
  <si>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</si>
  <si>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</si>
  <si>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</si>
  <si>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</si>
  <si>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</si>
  <si>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</si>
  <si>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</si>
  <si>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</si>
  <si>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</si>
  <si>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</si>
  <si>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</si>
  <si>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</si>
  <si>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</si>
  <si>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</si>
  <si>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</si>
  <si>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</si>
  <si>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</si>
  <si>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</si>
  <si>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</si>
  <si>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</si>
  <si>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</si>
  <si>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</si>
  <si>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</si>
  <si>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</si>
  <si>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</si>
  <si>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</si>
  <si>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</si>
  <si>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</si>
  <si>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</si>
  <si>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</si>
  <si>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</si>
  <si>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</si>
  <si>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</si>
  <si>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</si>
  <si>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</si>
  <si>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</si>
  <si>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</si>
  <si>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</si>
  <si>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</si>
  <si>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</si>
  <si>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</si>
  <si>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</si>
  <si>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</si>
  <si>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</si>
  <si>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</si>
  <si>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</si>
  <si>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</si>
  <si>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</si>
  <si>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</si>
  <si>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</si>
  <si>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</si>
  <si>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</si>
  <si>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</si>
  <si>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</si>
  <si>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</si>
  <si>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</si>
  <si>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</si>
  <si>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</si>
  <si>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</si>
  <si>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</si>
  <si>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</si>
  <si>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</si>
  <si>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</si>
  <si>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</si>
  <si>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</si>
  <si>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</si>
  <si>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</si>
  <si>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</si>
  <si>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</si>
  <si>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</si>
  <si>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</si>
  <si>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</si>
  <si>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</si>
  <si>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</si>
  <si>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</si>
  <si>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</si>
  <si>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</si>
  <si>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</si>
  <si>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</si>
  <si>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</si>
  <si>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</si>
  <si>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</si>
  <si>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</si>
  <si>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</si>
  <si>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</si>
  <si>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</si>
  <si>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</si>
  <si>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</si>
  <si>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</si>
  <si>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</si>
  <si>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</si>
  <si>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</si>
  <si>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</si>
  <si>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</si>
  <si>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</si>
  <si>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</si>
  <si>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</si>
  <si>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</si>
  <si>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</si>
  <si>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</si>
  <si>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</si>
  <si>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</si>
  <si>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</si>
  <si>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</si>
  <si>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</si>
  <si>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</si>
  <si>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</si>
  <si>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</si>
  <si>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</si>
  <si>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</si>
  <si>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</si>
  <si>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</si>
  <si>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</si>
  <si>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</si>
  <si>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</si>
  <si>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</si>
  <si>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</si>
  <si>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</si>
  <si>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</si>
  <si>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</si>
  <si>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</si>
  <si>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</si>
  <si>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</si>
  <si>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</si>
  <si>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</si>
  <si>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</si>
  <si>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</si>
  <si>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</si>
  <si>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</si>
  <si>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</si>
  <si>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</si>
  <si>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</si>
  <si>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</si>
  <si>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</si>
  <si>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</si>
  <si>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</si>
  <si>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</si>
  <si>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</si>
  <si>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</si>
  <si>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</si>
  <si>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</si>
  <si>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</si>
  <si>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</si>
  <si>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</si>
  <si>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</si>
  <si>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</si>
  <si>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</si>
  <si>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</si>
  <si>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</si>
  <si>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</si>
  <si>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</si>
  <si>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</si>
  <si>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</si>
  <si>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</si>
  <si>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</si>
  <si>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</si>
  <si>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</si>
  <si>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</si>
  <si>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</si>
  <si>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</si>
  <si>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</si>
  <si>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</si>
  <si>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</si>
  <si>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</si>
  <si>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</si>
  <si>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</si>
  <si>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</si>
  <si>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</si>
  <si>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</si>
  <si>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</si>
  <si>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</si>
  <si>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</si>
  <si>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</si>
  <si>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</si>
  <si>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</si>
  <si>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</si>
  <si>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</si>
  <si>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</si>
  <si>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</si>
  <si>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</si>
  <si>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</si>
  <si>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</si>
  <si>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</si>
  <si>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</si>
  <si>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</si>
  <si>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</si>
  <si>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</si>
  <si>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</si>
  <si>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</si>
  <si>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</si>
  <si>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</si>
  <si>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</si>
  <si>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</si>
  <si>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</si>
  <si>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</si>
  <si>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</si>
  <si>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</si>
  <si>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</si>
  <si>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</si>
  <si>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</si>
  <si>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</si>
  <si>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</si>
  <si>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</si>
  <si>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</si>
  <si>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</si>
  <si>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</si>
  <si>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</si>
  <si>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</si>
  <si>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</si>
  <si>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</si>
  <si>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</si>
  <si>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</si>
  <si>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</si>
  <si>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</si>
  <si>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</si>
  <si>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</si>
  <si>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</si>
  <si>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</si>
  <si>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</si>
  <si>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</si>
  <si>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</si>
  <si>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</si>
  <si>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</si>
  <si>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</si>
  <si>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</si>
  <si>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</si>
  <si>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</si>
  <si>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</si>
  <si>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</si>
  <si>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</si>
  <si>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</si>
  <si>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</si>
  <si>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</si>
  <si>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</si>
  <si>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</si>
  <si>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</si>
  <si>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</si>
  <si>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</si>
  <si>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</si>
  <si>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</si>
  <si>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</si>
  <si>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</si>
  <si>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</si>
  <si>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</si>
  <si>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</si>
  <si>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</si>
  <si>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</si>
  <si>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</si>
  <si>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</si>
  <si>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</si>
  <si>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</si>
  <si>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</si>
  <si>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</si>
  <si>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</si>
  <si>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</si>
  <si>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</si>
  <si>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</si>
  <si>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</si>
  <si>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</si>
  <si>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</si>
  <si>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</si>
  <si>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</si>
  <si>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</si>
  <si>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</si>
  <si>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</si>
  <si>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</si>
  <si>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</si>
  <si>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</si>
  <si>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</si>
  <si>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</si>
  <si>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</si>
  <si>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</si>
  <si>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</si>
  <si>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</si>
  <si>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</si>
  <si>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</si>
  <si>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</si>
  <si>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</si>
  <si>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</si>
  <si>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</si>
  <si>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</si>
  <si>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</si>
  <si>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</si>
  <si>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</si>
  <si>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</si>
  <si>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</si>
  <si>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</si>
  <si>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</si>
  <si>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</si>
  <si>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</si>
  <si>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</si>
  <si>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</si>
  <si>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</si>
  <si>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</si>
  <si>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</si>
  <si>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</si>
  <si>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</si>
  <si>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</si>
  <si>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</si>
  <si>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</si>
  <si>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</si>
  <si>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</si>
  <si>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</si>
  <si>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</si>
  <si>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</si>
  <si>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</si>
  <si>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</si>
  <si>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</si>
  <si>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</si>
  <si>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</si>
  <si>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</si>
  <si>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</si>
  <si>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</si>
  <si>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</si>
  <si>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</si>
  <si>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</si>
  <si>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</si>
  <si>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</si>
  <si>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</si>
  <si>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</si>
  <si>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</si>
  <si>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</si>
  <si>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</si>
  <si>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</si>
  <si>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</si>
  <si>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</si>
  <si>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</si>
  <si>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</si>
  <si>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</si>
  <si>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</si>
  <si>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</si>
  <si>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</si>
  <si>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</si>
  <si>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</si>
  <si>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</si>
  <si>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</si>
  <si>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</si>
  <si>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</si>
  <si>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</si>
  <si>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</si>
  <si>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</si>
  <si>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</si>
  <si>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</si>
  <si>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</si>
  <si>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</si>
  <si>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</si>
  <si>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</si>
  <si>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</si>
  <si>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</si>
  <si>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</si>
  <si>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</si>
  <si>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</si>
  <si>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</si>
  <si>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</si>
  <si>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</si>
  <si>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</si>
  <si>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</si>
  <si>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</si>
  <si>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</si>
  <si>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</si>
  <si>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</si>
  <si>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</si>
  <si>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</si>
  <si>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</si>
  <si>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</si>
  <si>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</si>
  <si>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</si>
  <si>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</si>
  <si>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</si>
  <si>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</si>
  <si>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</si>
  <si>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</si>
  <si>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</si>
  <si>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</si>
  <si>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</si>
  <si>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</si>
  <si>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</si>
  <si>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</si>
  <si>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</si>
  <si>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</si>
  <si>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</si>
  <si>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</si>
  <si>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</si>
  <si>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</si>
  <si>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</si>
  <si>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</si>
  <si>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</si>
  <si>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</si>
  <si>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</si>
  <si>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</si>
  <si>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</si>
  <si>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</si>
  <si>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</si>
  <si>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</si>
  <si>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</si>
  <si>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</si>
  <si>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</si>
  <si>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</si>
  <si>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</si>
  <si>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</si>
  <si>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</si>
  <si>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</si>
  <si>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</si>
  <si>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</si>
  <si>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</si>
  <si>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</si>
  <si>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</si>
  <si>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</si>
  <si>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</si>
  <si>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</si>
  <si>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</si>
  <si>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</si>
  <si>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</si>
  <si>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</si>
  <si>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</si>
  <si>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</si>
  <si>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</si>
  <si>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</si>
  <si>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</si>
  <si>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</si>
  <si>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</si>
  <si>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</si>
  <si>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</si>
  <si>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</si>
  <si>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</si>
  <si>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</si>
  <si>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</si>
  <si>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</si>
  <si>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</si>
  <si>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</si>
  <si>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</si>
  <si>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</si>
  <si>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</si>
  <si>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</si>
  <si>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</si>
  <si>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</si>
  <si>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</si>
  <si>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</si>
  <si>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</si>
  <si>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</si>
  <si>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</si>
  <si>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</si>
  <si>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</si>
  <si>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</si>
  <si>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</si>
  <si>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</si>
  <si>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</si>
  <si>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</si>
  <si>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</si>
  <si>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</si>
  <si>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</si>
  <si>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</si>
  <si>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</si>
  <si>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</si>
  <si>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</si>
  <si>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</si>
  <si>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</si>
  <si>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</si>
  <si>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</si>
  <si>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</si>
  <si>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</si>
  <si>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</si>
  <si>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</si>
  <si>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</si>
  <si>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</si>
  <si>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</si>
  <si>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</si>
  <si>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</si>
  <si>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</si>
  <si>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</si>
  <si>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</si>
  <si>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</si>
  <si>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</si>
  <si>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</si>
  <si>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</si>
  <si>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</si>
  <si>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</si>
  <si>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</si>
  <si>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</si>
  <si>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</si>
  <si>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</si>
  <si>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</si>
  <si>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</si>
  <si>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</si>
  <si>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</si>
  <si>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</si>
  <si>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</si>
  <si>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</si>
  <si>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</si>
  <si>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</si>
  <si>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</si>
  <si>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</si>
  <si>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</si>
  <si>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</si>
  <si>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</si>
  <si>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</si>
  <si>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</si>
  <si>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</si>
  <si>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</si>
  <si>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</si>
  <si>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</si>
  <si>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</si>
  <si>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</si>
  <si>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</si>
  <si>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</si>
  <si>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</si>
  <si>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</si>
  <si>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</si>
  <si>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</si>
  <si>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</si>
  <si>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</si>
  <si>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</si>
  <si>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</si>
  <si>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</si>
  <si>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</si>
  <si>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</si>
  <si>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</si>
  <si>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</si>
  <si>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</si>
  <si>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</si>
  <si>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</si>
  <si>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</si>
  <si>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</si>
  <si>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</si>
  <si>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</si>
  <si>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</si>
  <si>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</si>
  <si>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</si>
  <si>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</si>
  <si>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</si>
  <si>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</si>
  <si>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</si>
  <si>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</si>
  <si>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</si>
  <si>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</si>
  <si>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</si>
  <si>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</si>
  <si>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</si>
  <si>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</si>
  <si>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</si>
  <si>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</si>
  <si>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</si>
  <si>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</si>
  <si>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</si>
  <si>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</si>
  <si>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</si>
  <si>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</si>
  <si>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</si>
  <si>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</si>
  <si>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</si>
  <si>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</si>
  <si>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</si>
  <si>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</si>
  <si>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</si>
  <si>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</si>
  <si>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</si>
  <si>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</si>
  <si>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</si>
  <si>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</si>
  <si>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</si>
  <si>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</si>
  <si>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</si>
  <si>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</si>
  <si>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</si>
  <si>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</si>
  <si>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</si>
  <si>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</si>
  <si>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</si>
  <si>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</si>
  <si>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</si>
  <si>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</si>
  <si>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</si>
  <si>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</si>
  <si>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</si>
  <si>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</si>
  <si>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</si>
  <si>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</si>
  <si>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</si>
  <si>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</si>
  <si>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</si>
  <si>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</si>
  <si>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</si>
  <si>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</si>
  <si>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</si>
  <si>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</si>
  <si>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</si>
  <si>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</si>
  <si>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</si>
  <si>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</si>
  <si>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</si>
  <si>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</si>
  <si>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</si>
  <si>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</si>
  <si>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</si>
  <si>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</si>
  <si>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</si>
  <si>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</si>
  <si>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</si>
  <si>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</si>
  <si>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</si>
  <si>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</si>
  <si>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</si>
  <si>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</si>
  <si>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</si>
  <si>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</si>
  <si>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</si>
  <si>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</si>
  <si>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</si>
  <si>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</si>
  <si>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</si>
  <si>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</si>
  <si>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</si>
  <si>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</si>
  <si>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</si>
  <si>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</si>
  <si>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</si>
  <si>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</si>
  <si>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</si>
  <si>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</si>
  <si>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</si>
  <si>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</si>
  <si>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</si>
  <si>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</si>
  <si>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</si>
  <si>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</si>
  <si>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</si>
  <si>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</si>
  <si>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</si>
  <si>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</si>
  <si>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</si>
  <si>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</si>
  <si>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</si>
  <si>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</si>
  <si>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</si>
  <si>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</si>
  <si>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</si>
  <si>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</si>
  <si>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</si>
  <si>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</si>
  <si>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</si>
  <si>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</si>
  <si>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</si>
  <si>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</si>
  <si>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</si>
  <si>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</si>
  <si>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</si>
  <si>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</si>
  <si>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</si>
  <si>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</si>
  <si>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</si>
  <si>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</si>
  <si>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</si>
  <si>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</si>
  <si>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</si>
  <si>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</si>
  <si>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</si>
  <si>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</si>
  <si>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</si>
  <si>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</si>
  <si>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</si>
  <si>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</si>
  <si>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</si>
  <si>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</si>
  <si>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</si>
  <si>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</si>
  <si>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</si>
  <si>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</si>
  <si>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</si>
  <si>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</si>
  <si>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</si>
  <si>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</si>
  <si>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</si>
  <si>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</si>
  <si>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</si>
  <si>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</si>
  <si>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</si>
  <si>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</si>
  <si>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</si>
  <si>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</si>
  <si>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</si>
  <si>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</si>
  <si>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</si>
  <si>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</si>
  <si>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</si>
  <si>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</si>
  <si>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</si>
  <si>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</si>
  <si>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</si>
  <si>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</si>
  <si>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</si>
  <si>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</si>
  <si>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</si>
  <si>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</si>
  <si>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</si>
  <si>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</si>
  <si>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</si>
  <si>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</si>
  <si>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</si>
  <si>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</si>
  <si>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</si>
  <si>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</si>
  <si>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</si>
  <si>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</si>
  <si>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</si>
  <si>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</si>
  <si>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</si>
  <si>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</si>
  <si>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</si>
  <si>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</si>
  <si>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</si>
  <si>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</si>
  <si>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</si>
  <si>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</si>
  <si>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</si>
  <si>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</si>
  <si>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</si>
  <si>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</si>
  <si>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</si>
  <si>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</si>
  <si>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</si>
  <si>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</si>
  <si>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</si>
  <si>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</si>
  <si>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</si>
  <si>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</si>
  <si>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</si>
  <si>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</si>
  <si>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</si>
  <si>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</si>
  <si>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</si>
  <si>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</si>
  <si>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</si>
  <si>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</si>
  <si>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</si>
  <si>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</si>
  <si>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</si>
  <si>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</si>
  <si>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</si>
  <si>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</si>
  <si>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</si>
  <si>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</si>
  <si>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</si>
  <si>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</si>
  <si>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</si>
  <si>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</si>
  <si>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</si>
  <si>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</si>
  <si>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</si>
  <si>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</si>
  <si>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</si>
  <si>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</si>
  <si>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</si>
  <si>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</si>
  <si>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</si>
  <si>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</si>
  <si>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</si>
  <si>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</si>
  <si>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</si>
  <si>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</si>
  <si>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</si>
  <si>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</si>
  <si>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</si>
  <si>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</si>
  <si>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</si>
  <si>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</si>
  <si>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</si>
  <si>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</si>
  <si>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</si>
  <si>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</si>
  <si>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</si>
  <si>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</si>
  <si>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</si>
  <si>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</si>
  <si>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</si>
  <si>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</si>
  <si>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</si>
  <si>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</si>
  <si>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</si>
  <si>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</si>
  <si>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</si>
  <si>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</si>
  <si>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</si>
  <si>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</si>
  <si>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</si>
  <si>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</si>
  <si>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</si>
  <si>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</si>
  <si>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</si>
  <si>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</si>
  <si>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</si>
  <si>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</si>
  <si>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</si>
  <si>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</si>
  <si>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</si>
  <si>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</si>
  <si>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</si>
  <si>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</si>
  <si>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</si>
  <si>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</si>
  <si>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</si>
  <si>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</si>
  <si>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</si>
  <si>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</si>
  <si>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</si>
  <si>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</si>
  <si>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</si>
  <si>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</si>
  <si>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</si>
  <si>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</si>
  <si>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</si>
  <si>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</si>
  <si>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</si>
  <si>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</si>
  <si>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</si>
  <si>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</si>
  <si>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</si>
  <si>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</si>
  <si>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</si>
  <si>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</si>
  <si>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</si>
  <si>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</si>
  <si>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</si>
  <si>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</si>
  <si>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</si>
  <si>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</si>
  <si>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</si>
  <si>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</si>
  <si>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</si>
  <si>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</si>
  <si>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</si>
  <si>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</si>
  <si>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</si>
  <si>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</si>
  <si>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</si>
  <si>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</si>
  <si>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</si>
  <si>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</si>
  <si>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</si>
  <si>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</si>
  <si>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</si>
  <si>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</si>
  <si>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</si>
  <si>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</si>
  <si>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</si>
  <si>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</si>
  <si>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</si>
  <si>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</si>
  <si>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</si>
  <si>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</si>
  <si>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</si>
  <si>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</si>
  <si>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</si>
  <si>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</si>
  <si>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</si>
  <si>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</si>
  <si>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</si>
  <si>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</si>
  <si>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</si>
  <si>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</si>
  <si>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</si>
  <si>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</si>
  <si>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</si>
  <si>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</si>
  <si>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</si>
  <si>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</si>
  <si>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</si>
  <si>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</si>
  <si>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</si>
  <si>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</si>
  <si>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</si>
  <si>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</si>
  <si>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</si>
  <si>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</si>
  <si>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</si>
  <si>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</si>
  <si>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</si>
  <si>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</si>
  <si>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</si>
  <si>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</si>
  <si>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</si>
  <si>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</si>
  <si>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</si>
  <si>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</si>
  <si>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</si>
  <si>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</si>
  <si>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</si>
  <si>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</si>
  <si>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</si>
  <si>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</si>
  <si>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</si>
  <si>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</si>
  <si>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</si>
  <si>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</si>
  <si>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</si>
  <si>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</si>
  <si>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</si>
  <si>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</si>
  <si>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</si>
  <si>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</si>
  <si>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</si>
  <si>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</si>
  <si>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</si>
  <si>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</si>
  <si>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</si>
  <si>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</si>
  <si>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</si>
  <si>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</si>
  <si>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</si>
  <si>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</si>
  <si>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</si>
  <si>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</si>
  <si>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</si>
  <si>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</si>
  <si>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</si>
  <si>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</si>
  <si>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</si>
  <si>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</si>
  <si>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</si>
  <si>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</si>
  <si>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</si>
  <si>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</si>
  <si>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</si>
  <si>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</si>
  <si>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</si>
  <si>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</si>
  <si>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</si>
  <si>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</si>
  <si>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</si>
  <si>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</si>
  <si>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</si>
  <si>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</si>
  <si>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</si>
  <si>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</si>
  <si>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</si>
  <si>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</si>
  <si>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</si>
  <si>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</si>
  <si>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</si>
  <si>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</si>
  <si>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</si>
  <si>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</si>
  <si>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</si>
  <si>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</si>
  <si>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</si>
  <si>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</si>
  <si>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</si>
  <si>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</si>
  <si>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</si>
  <si>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</si>
  <si>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</si>
  <si>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</si>
  <si>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</si>
  <si>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</si>
  <si>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</si>
  <si>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</si>
  <si>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</si>
  <si>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</si>
  <si>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</si>
  <si>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</si>
  <si>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</si>
  <si>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</si>
  <si>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</si>
  <si>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</si>
  <si>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</si>
  <si>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</si>
  <si>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</si>
  <si>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</si>
  <si>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</si>
  <si>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</si>
  <si>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</si>
  <si>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</si>
  <si>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</si>
  <si>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</si>
  <si>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</si>
  <si>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</si>
  <si>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</si>
  <si>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</si>
  <si>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</si>
  <si>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</si>
  <si>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</si>
  <si>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</si>
  <si>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</si>
  <si>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</si>
  <si>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</si>
  <si>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</si>
  <si>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</si>
  <si>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</si>
  <si>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</si>
  <si>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</si>
  <si>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</si>
  <si>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</si>
  <si>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</si>
  <si>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</si>
  <si>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</si>
  <si>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</si>
  <si>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</si>
  <si>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</si>
  <si>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</si>
  <si>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</si>
  <si>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</si>
  <si>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</si>
  <si>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</si>
  <si>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</si>
  <si>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</si>
  <si>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</si>
  <si>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</si>
  <si>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</si>
  <si>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</si>
  <si>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</si>
  <si>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</si>
  <si>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</si>
  <si>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</si>
  <si>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</si>
  <si>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</si>
  <si>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</si>
  <si>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</si>
  <si>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</si>
  <si>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</si>
  <si>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</si>
  <si>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</si>
  <si>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</si>
  <si>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</si>
  <si>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</si>
  <si>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</si>
  <si>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</si>
  <si>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</si>
  <si>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</si>
  <si>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</si>
  <si>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</si>
  <si>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</si>
  <si>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</si>
  <si>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</si>
  <si>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</si>
  <si>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</si>
  <si>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</si>
  <si>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</si>
  <si>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</si>
  <si>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</si>
  <si>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</si>
  <si>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</si>
  <si>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</si>
  <si>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</si>
  <si>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</si>
  <si>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</si>
  <si>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</si>
  <si>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</si>
  <si>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</si>
  <si>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</si>
  <si>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</si>
  <si>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</si>
  <si>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</si>
  <si>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</si>
  <si>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</si>
  <si>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</si>
  <si>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</si>
  <si>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</si>
  <si>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</si>
  <si>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</si>
  <si>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</si>
  <si>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</si>
  <si>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</si>
  <si>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</si>
  <si>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</si>
  <si>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</si>
  <si>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</si>
  <si>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</si>
  <si>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</si>
  <si>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</si>
  <si>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</si>
  <si>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</si>
  <si>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</si>
  <si>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</si>
  <si>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</si>
  <si>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</si>
  <si>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</si>
  <si>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</si>
  <si>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</si>
  <si>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</si>
  <si>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</si>
  <si>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</si>
  <si>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</si>
  <si>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</si>
  <si>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</si>
  <si>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</si>
  <si>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</si>
  <si>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</si>
  <si>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</si>
  <si>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</si>
  <si>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</si>
  <si>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</si>
  <si>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</si>
  <si>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</si>
  <si>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</si>
  <si>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</si>
  <si>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</si>
  <si>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</si>
  <si>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</si>
  <si>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</si>
  <si>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</si>
  <si>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</si>
  <si>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</si>
  <si>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</si>
  <si>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</si>
  <si>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</si>
  <si>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</si>
  <si>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</si>
  <si>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</si>
  <si>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</si>
  <si>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</si>
  <si>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</si>
  <si>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</si>
  <si>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</si>
  <si>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</si>
  <si>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</si>
  <si>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</si>
  <si>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</si>
  <si>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</si>
  <si>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</si>
  <si>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</si>
  <si>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</si>
  <si>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</si>
  <si>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</si>
  <si>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</si>
  <si>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</si>
  <si>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</si>
  <si>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</si>
  <si>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</si>
  <si>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</si>
  <si>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</si>
  <si>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</si>
  <si>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</si>
  <si>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</si>
  <si>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</si>
  <si>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</si>
  <si>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</si>
  <si>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</si>
  <si>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</si>
  <si>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</si>
  <si>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</si>
  <si>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</si>
  <si>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</si>
  <si>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</si>
  <si>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</si>
  <si>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</si>
  <si>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</si>
  <si>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</si>
  <si>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</si>
  <si>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</si>
  <si>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</si>
  <si>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</si>
  <si>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</si>
  <si>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</si>
  <si>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</si>
  <si>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</si>
  <si>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</si>
  <si>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</si>
  <si>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</si>
  <si>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</si>
  <si>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</si>
  <si>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</si>
  <si>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</si>
  <si>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</si>
  <si>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</si>
  <si>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</si>
  <si>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</si>
  <si>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</si>
  <si>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</si>
  <si>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</si>
  <si>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</si>
  <si>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</si>
  <si>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</si>
  <si>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</si>
  <si>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</si>
  <si>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</si>
  <si>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</si>
  <si>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</si>
  <si>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</si>
  <si>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</si>
  <si>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</si>
  <si>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</si>
  <si>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</si>
  <si>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</si>
  <si>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</si>
  <si>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</si>
  <si>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</si>
  <si>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</si>
  <si>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</si>
  <si>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</si>
  <si>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</si>
  <si>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</si>
  <si>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</si>
  <si>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</si>
  <si>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</si>
  <si>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</si>
  <si>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</si>
  <si>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</si>
  <si>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</si>
  <si>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</si>
  <si>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</si>
  <si>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</si>
  <si>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</si>
  <si>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</si>
  <si>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</si>
  <si>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</si>
  <si>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</si>
  <si>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</si>
  <si>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</si>
  <si>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</si>
  <si>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</si>
  <si>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</si>
  <si>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</si>
  <si>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</si>
  <si>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</si>
  <si>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</si>
  <si>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</si>
  <si>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</si>
  <si>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</si>
  <si>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</si>
  <si>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</si>
  <si>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</si>
  <si>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</si>
  <si>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</si>
  <si>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</si>
  <si>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</si>
  <si>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</si>
  <si>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</si>
  <si>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</si>
  <si>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</si>
  <si>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</si>
  <si>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</si>
  <si>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</si>
  <si>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</si>
  <si>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</si>
  <si>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</si>
  <si>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</si>
  <si>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</si>
  <si>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</si>
  <si>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</si>
  <si>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</si>
  <si>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</si>
  <si>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</si>
  <si>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</si>
  <si>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</si>
  <si>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</si>
  <si>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</si>
  <si>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</si>
  <si>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</si>
  <si>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</si>
  <si>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</si>
  <si>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</si>
  <si>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</si>
  <si>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</si>
  <si>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</si>
  <si>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</si>
  <si>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</si>
  <si>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</si>
  <si>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</si>
  <si>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</si>
  <si>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</si>
  <si>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</si>
  <si>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</si>
  <si>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</si>
  <si>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</si>
  <si>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</si>
  <si>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</si>
  <si>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</si>
  <si>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</si>
  <si>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</si>
  <si>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</si>
  <si>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</si>
  <si>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</si>
  <si>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</si>
  <si>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</si>
  <si>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</si>
  <si>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</si>
  <si>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</si>
  <si>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</si>
  <si>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</si>
  <si>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</si>
  <si>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</si>
  <si>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</si>
  <si>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</si>
  <si>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</si>
  <si>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</si>
  <si>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</si>
  <si>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</si>
  <si>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</si>
  <si>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</si>
  <si>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</si>
  <si>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</si>
  <si>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</si>
  <si>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</si>
  <si>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</si>
  <si>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</si>
  <si>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</si>
  <si>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</si>
  <si>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</si>
  <si>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</si>
  <si>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</si>
  <si>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</si>
  <si>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</si>
  <si>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</si>
  <si>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</si>
  <si>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</si>
  <si>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</si>
  <si>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</si>
  <si>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</si>
  <si>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</si>
  <si>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</si>
  <si>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</si>
  <si>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</si>
  <si>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</si>
  <si>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</si>
  <si>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</si>
  <si>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</si>
  <si>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</si>
  <si>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</si>
  <si>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</si>
  <si>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</si>
  <si>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</si>
  <si>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</si>
  <si>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</si>
  <si>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</si>
  <si>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</si>
  <si>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</si>
  <si>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</si>
  <si>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</si>
  <si>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</si>
  <si>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</si>
  <si>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</si>
  <si>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</si>
  <si>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</si>
  <si>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</si>
  <si>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</si>
  <si>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</si>
  <si>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</si>
  <si>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</si>
  <si>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</si>
  <si>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</si>
  <si>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</si>
  <si>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</si>
  <si>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</si>
  <si>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</si>
  <si>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</si>
  <si>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</si>
  <si>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</si>
  <si>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</si>
  <si>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</si>
  <si>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</si>
  <si>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</si>
  <si>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</si>
  <si>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</si>
  <si>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</si>
  <si>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</si>
  <si>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</si>
  <si>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</si>
  <si>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</si>
  <si>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</si>
  <si>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</si>
  <si>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</si>
  <si>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</si>
  <si>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</si>
  <si>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</si>
  <si>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</si>
  <si>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</si>
  <si>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</si>
  <si>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</si>
  <si>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</si>
  <si>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</si>
  <si>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</si>
  <si>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</si>
  <si>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</si>
  <si>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</si>
  <si>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</si>
  <si>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</si>
  <si>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</si>
  <si>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</si>
  <si>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</si>
  <si>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</si>
  <si>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</si>
  <si>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</si>
  <si>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</si>
  <si>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</si>
  <si>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</si>
  <si>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</si>
  <si>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</si>
  <si>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</si>
  <si>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</si>
  <si>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</si>
  <si>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</si>
  <si>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</si>
  <si>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</si>
  <si>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</si>
  <si>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</si>
  <si>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</si>
  <si>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</si>
  <si>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</si>
  <si>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</si>
  <si>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</si>
  <si>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</si>
  <si>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</si>
  <si>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</si>
  <si>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</si>
  <si>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</si>
  <si>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</si>
  <si>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</si>
  <si>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</si>
  <si>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</si>
  <si>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</si>
  <si>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</si>
  <si>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</si>
  <si>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</si>
  <si>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</si>
  <si>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</si>
  <si>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</si>
  <si>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</si>
  <si>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</si>
  <si>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</si>
  <si>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</si>
  <si>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</si>
  <si>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</si>
  <si>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</si>
  <si>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</si>
  <si>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</si>
  <si>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</si>
  <si>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</si>
  <si>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</si>
  <si>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</si>
  <si>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</si>
  <si>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</si>
  <si>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</si>
  <si>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</si>
  <si>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</si>
  <si>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</si>
  <si>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</si>
  <si>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</si>
  <si>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</si>
  <si>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</si>
  <si>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</si>
  <si>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</si>
  <si>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</si>
  <si>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</si>
  <si>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</si>
  <si>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</si>
  <si>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</si>
  <si>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</si>
  <si>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</si>
  <si>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</si>
  <si>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</si>
  <si>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</si>
  <si>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</si>
  <si>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</si>
  <si>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</si>
  <si>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</si>
  <si>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</si>
  <si>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</si>
  <si>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</si>
  <si>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</si>
  <si>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</si>
  <si>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</si>
  <si>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</si>
  <si>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</si>
  <si>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</si>
  <si>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</si>
  <si>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</si>
  <si>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</si>
  <si>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</si>
  <si>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</si>
  <si>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</si>
  <si>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</si>
  <si>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</si>
  <si>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</si>
  <si>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</si>
  <si>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</si>
  <si>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</si>
  <si>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</si>
  <si>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</si>
  <si>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</si>
  <si>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</si>
  <si>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</si>
  <si>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</si>
  <si>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</si>
  <si>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</si>
  <si>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</si>
  <si>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</si>
  <si>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</si>
  <si>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</si>
  <si>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</si>
  <si>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</si>
  <si>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</si>
  <si>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</si>
  <si>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</si>
  <si>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</si>
  <si>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</si>
  <si>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</si>
  <si>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</si>
  <si>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</si>
  <si>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</si>
  <si>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</si>
  <si>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</si>
  <si>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</si>
  <si>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</si>
  <si>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</si>
  <si>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</si>
  <si>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</si>
  <si>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</si>
  <si>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</si>
  <si>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</si>
  <si>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</si>
  <si>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</si>
  <si>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</si>
  <si>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</si>
  <si>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</si>
  <si>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</si>
  <si>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</si>
  <si>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</si>
  <si>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</si>
  <si>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</si>
  <si>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</si>
  <si>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</si>
  <si>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</si>
  <si>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</si>
  <si>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</si>
  <si>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</si>
  <si>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</si>
  <si>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</si>
  <si>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</si>
  <si>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</si>
  <si>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</si>
  <si>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</si>
  <si>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</si>
  <si>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</si>
  <si>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</si>
  <si>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</si>
  <si>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</si>
  <si>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</si>
  <si>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</si>
  <si>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</si>
  <si>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</si>
  <si>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</si>
  <si>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</si>
  <si>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</si>
  <si>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</si>
  <si>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</si>
  <si>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</si>
  <si>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</si>
  <si>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</si>
  <si>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</si>
  <si>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</si>
  <si>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</si>
  <si>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</si>
  <si>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</si>
  <si>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</si>
  <si>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</si>
  <si>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</si>
  <si>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</si>
  <si>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</si>
  <si>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</si>
  <si>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</si>
  <si>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</si>
  <si>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</si>
  <si>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</si>
  <si>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</si>
  <si>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</si>
  <si>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</si>
  <si>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</si>
  <si>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</si>
  <si>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</si>
  <si>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</si>
  <si>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</si>
  <si>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</si>
  <si>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</si>
  <si>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</si>
  <si>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</si>
  <si>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</si>
  <si>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</si>
  <si>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</si>
  <si>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</si>
  <si>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</si>
  <si>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</si>
  <si>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</si>
  <si>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</si>
  <si>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</si>
  <si>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</si>
  <si>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</si>
  <si>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</si>
  <si>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</si>
  <si>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</si>
  <si>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</si>
  <si>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</si>
  <si>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</si>
  <si>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</si>
  <si>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</si>
  <si>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</si>
  <si>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</si>
  <si>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</si>
  <si>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</si>
  <si>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</si>
  <si>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</si>
  <si>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</si>
  <si>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</si>
  <si>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</si>
  <si>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</si>
  <si>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</si>
  <si>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</si>
  <si>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</si>
  <si>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</si>
  <si>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</si>
  <si>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</si>
  <si>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</si>
  <si>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</si>
  <si>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</si>
  <si>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</si>
  <si>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</si>
  <si>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</si>
  <si>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</si>
  <si>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</si>
  <si>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</si>
  <si>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</si>
  <si>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</si>
  <si>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</si>
  <si>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</si>
  <si>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</si>
  <si>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</si>
  <si>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</si>
  <si>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</si>
  <si>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</si>
  <si>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</si>
  <si>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</si>
  <si>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</si>
  <si>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</si>
  <si>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</si>
  <si>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</si>
  <si>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</si>
  <si>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</si>
  <si>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</si>
  <si>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</si>
  <si>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</si>
  <si>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</si>
  <si>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</si>
  <si>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</si>
  <si>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</si>
  <si>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</si>
  <si>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</si>
  <si>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</si>
  <si>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</si>
  <si>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</si>
  <si>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</si>
  <si>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</si>
  <si>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</si>
  <si>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</si>
  <si>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</si>
  <si>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</si>
  <si>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</si>
  <si>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</si>
  <si>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</si>
  <si>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</si>
  <si>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</si>
  <si>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</si>
  <si>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</si>
  <si>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</si>
  <si>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</si>
  <si>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</si>
  <si>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</si>
  <si>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</si>
  <si>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</si>
  <si>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</si>
  <si>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</si>
  <si>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</si>
  <si>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</si>
  <si>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</si>
  <si>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</si>
  <si>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</si>
  <si>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</si>
  <si>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</si>
  <si>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</si>
  <si>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</si>
  <si>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</si>
  <si>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</si>
  <si>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</si>
  <si>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</si>
  <si>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</si>
  <si>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</si>
  <si>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</si>
  <si>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</si>
  <si>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</si>
  <si>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</si>
  <si>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</si>
  <si>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</si>
  <si>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</si>
  <si>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</si>
  <si>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</si>
  <si>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</si>
  <si>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</si>
  <si>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</si>
  <si>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</si>
  <si>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</si>
  <si>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</si>
  <si>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</si>
  <si>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</si>
  <si>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</si>
  <si>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</si>
  <si>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</si>
  <si>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</si>
  <si>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</si>
  <si>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</si>
  <si>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</si>
  <si>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</si>
  <si>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</si>
  <si>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</si>
  <si>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</si>
  <si>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</si>
  <si>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</si>
  <si>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</si>
  <si>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</si>
  <si>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</si>
  <si>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</si>
  <si>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</si>
  <si>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</si>
  <si>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</si>
  <si>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</si>
  <si>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</si>
  <si>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</si>
  <si>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</si>
  <si>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</si>
  <si>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</si>
  <si>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</si>
  <si>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</si>
  <si>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</si>
  <si>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</si>
  <si>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</si>
  <si>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</si>
  <si>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</si>
  <si>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</si>
  <si>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</si>
  <si>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</si>
  <si>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</si>
  <si>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</si>
  <si>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</si>
  <si>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</si>
  <si>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</si>
  <si>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</si>
  <si>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</si>
  <si>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</si>
  <si>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</si>
  <si>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</si>
  <si>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</si>
  <si>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</si>
  <si>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</si>
  <si>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</si>
  <si>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</si>
  <si>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</si>
  <si>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</si>
  <si>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</si>
  <si>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</si>
  <si>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</si>
  <si>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</si>
  <si>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</si>
  <si>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</si>
  <si>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</si>
  <si>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</si>
  <si>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</si>
  <si>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</si>
  <si>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</si>
  <si>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</si>
  <si>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</si>
  <si>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</si>
  <si>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</si>
  <si>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</si>
  <si>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</si>
  <si>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</si>
  <si>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</si>
  <si>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</si>
  <si>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</si>
  <si>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</si>
  <si>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</si>
  <si>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</si>
  <si>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</si>
  <si>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</si>
  <si>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</si>
  <si>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</si>
  <si>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</si>
  <si>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</si>
  <si>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</si>
  <si>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</si>
  <si>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</si>
  <si>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</si>
  <si>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</si>
  <si>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</si>
  <si>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</si>
  <si>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</si>
  <si>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</si>
  <si>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</si>
  <si>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</si>
  <si>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</si>
  <si>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</si>
  <si>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</si>
  <si>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</si>
  <si>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</si>
  <si>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</si>
  <si>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</si>
  <si>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</si>
  <si>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</si>
  <si>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</si>
  <si>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</si>
  <si>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</si>
  <si>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</si>
  <si>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</si>
  <si>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</si>
  <si>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</si>
  <si>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</si>
  <si>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</si>
  <si>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</si>
  <si>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</si>
  <si>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</si>
  <si>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</si>
  <si>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</si>
  <si>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</si>
  <si>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</si>
  <si>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</si>
  <si>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</si>
  <si>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</si>
  <si>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</si>
  <si>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</si>
  <si>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</si>
  <si>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</si>
  <si>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</si>
  <si>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</si>
  <si>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</si>
  <si>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</si>
  <si>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</si>
  <si>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</si>
  <si>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</si>
  <si>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</si>
  <si>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</si>
  <si>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</si>
  <si>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</si>
  <si>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</si>
  <si>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</si>
  <si>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</si>
  <si>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</si>
  <si>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</si>
  <si>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</si>
  <si>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</si>
  <si>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</si>
  <si>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</si>
  <si>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</si>
  <si>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</si>
  <si>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</si>
  <si>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</si>
  <si>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</si>
  <si>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</si>
  <si>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</si>
  <si>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</si>
  <si>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</si>
  <si>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</si>
  <si>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</si>
  <si>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</si>
  <si>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</si>
  <si>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</si>
  <si>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</si>
  <si>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</si>
  <si>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</si>
  <si>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</si>
  <si>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</si>
  <si>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</si>
  <si>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</si>
  <si>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</si>
  <si>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</si>
  <si>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</si>
  <si>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</si>
  <si>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</si>
  <si>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</si>
  <si>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</si>
  <si>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</si>
  <si>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</si>
  <si>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</si>
  <si>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</si>
  <si>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</si>
  <si>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</si>
  <si>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</si>
  <si>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</si>
  <si>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</si>
  <si>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</si>
  <si>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</si>
  <si>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</si>
  <si>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</si>
  <si>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</si>
  <si>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</si>
  <si>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</si>
  <si>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</si>
  <si>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</si>
  <si>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</si>
  <si>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</si>
  <si>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</si>
  <si>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</si>
  <si>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</si>
  <si>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</si>
  <si>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</si>
  <si>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</si>
  <si>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</si>
  <si>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</si>
  <si>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</si>
  <si>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</si>
  <si>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</si>
  <si>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</si>
  <si>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</si>
  <si>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</si>
  <si>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</si>
  <si>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</si>
  <si>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</si>
  <si>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</si>
  <si>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</si>
  <si>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</si>
  <si>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</si>
  <si>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</si>
  <si>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</si>
  <si>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</si>
  <si>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</si>
  <si>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</si>
  <si>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</si>
  <si>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</si>
  <si>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</si>
  <si>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</si>
  <si>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</si>
  <si>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</si>
  <si>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</si>
  <si>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</si>
  <si>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</si>
  <si>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</si>
  <si>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</si>
  <si>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</si>
  <si>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</si>
  <si>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</si>
  <si>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</si>
  <si>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</si>
  <si>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</si>
  <si>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</si>
  <si>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</si>
  <si>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</si>
  <si>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</si>
  <si>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</si>
  <si>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</si>
  <si>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</si>
  <si>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</si>
  <si>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</si>
  <si>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</si>
  <si>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</si>
  <si>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</si>
  <si>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</si>
  <si>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</si>
  <si>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</si>
  <si>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</si>
  <si>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</si>
  <si>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</si>
  <si>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</si>
  <si>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</si>
  <si>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</si>
  <si>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</si>
  <si>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</si>
  <si>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</si>
  <si>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</si>
  <si>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</si>
  <si>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</si>
  <si>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</si>
  <si>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</si>
  <si>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</si>
  <si>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</si>
  <si>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</si>
  <si>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</si>
  <si>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</si>
  <si>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</si>
  <si>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</si>
  <si>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</si>
  <si>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</si>
  <si>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</si>
  <si>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</si>
  <si>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</si>
  <si>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</si>
  <si>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</si>
  <si>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</si>
  <si>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</si>
  <si>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</si>
  <si>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</si>
  <si>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</si>
  <si>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</si>
  <si>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</si>
  <si>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</si>
  <si>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</si>
  <si>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</si>
  <si>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</si>
  <si>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</si>
  <si>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</si>
  <si>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</si>
  <si>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</si>
  <si>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</si>
  <si>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</si>
  <si>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</si>
  <si>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</si>
  <si>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</si>
  <si>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</si>
  <si>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</si>
  <si>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</si>
  <si>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</si>
  <si>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</si>
  <si>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</si>
  <si>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</si>
  <si>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</si>
  <si>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</si>
  <si>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</si>
  <si>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</si>
  <si>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</si>
  <si>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</si>
  <si>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</si>
  <si>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</si>
  <si>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</si>
  <si>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</si>
  <si>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</si>
  <si>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</si>
  <si>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</si>
  <si>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</si>
  <si>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</si>
  <si>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</si>
  <si>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</si>
  <si>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</si>
  <si>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</si>
  <si>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</si>
  <si>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</si>
  <si>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</si>
  <si>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</si>
  <si>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</si>
  <si>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</si>
  <si>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</si>
  <si>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</si>
  <si>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</si>
  <si>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</si>
  <si>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</si>
  <si>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</si>
  <si>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</si>
  <si>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</si>
  <si>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</si>
  <si>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</si>
  <si>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</si>
  <si>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</si>
  <si>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</si>
  <si>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</si>
  <si>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</si>
  <si>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</si>
  <si>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</si>
  <si>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</si>
  <si>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</si>
  <si>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</si>
  <si>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</si>
  <si>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</si>
  <si>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</si>
  <si>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</si>
  <si>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</si>
  <si>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</si>
  <si>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</si>
  <si>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</si>
  <si>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</si>
  <si>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</si>
  <si>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</si>
  <si>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</si>
  <si>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</si>
  <si>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</si>
  <si>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</si>
  <si>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</si>
  <si>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</si>
  <si>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</si>
  <si>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</si>
  <si>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</si>
  <si>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</si>
  <si>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</si>
  <si>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</si>
  <si>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</si>
  <si>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</si>
  <si>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</si>
  <si>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</si>
  <si>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</si>
  <si>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</si>
  <si>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</si>
  <si>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</si>
  <si>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</si>
  <si>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</si>
  <si>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</si>
  <si>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</si>
  <si>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</si>
  <si>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</si>
  <si>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</si>
  <si>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</si>
  <si>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</si>
  <si>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</si>
  <si>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</si>
  <si>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</si>
  <si>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</si>
  <si>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</si>
  <si>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</si>
  <si>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</si>
  <si>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</si>
  <si>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</si>
  <si>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</si>
  <si>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</si>
  <si>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</si>
  <si>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</si>
  <si>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</si>
  <si>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</si>
  <si>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</si>
  <si>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</si>
  <si>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</si>
  <si>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</si>
  <si>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</si>
  <si>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</si>
  <si>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</si>
  <si>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</si>
  <si>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</si>
  <si>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</si>
  <si>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</si>
  <si>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</si>
  <si>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</si>
  <si>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</si>
  <si>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</si>
  <si>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</si>
  <si>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</si>
  <si>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</si>
  <si>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</si>
  <si>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</si>
  <si>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</si>
  <si>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</si>
  <si>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</si>
  <si>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</si>
  <si>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</si>
  <si>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</si>
  <si>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</si>
  <si>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</si>
  <si>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</si>
  <si>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</si>
  <si>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</si>
  <si>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</si>
  <si>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</si>
  <si>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</si>
  <si>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</si>
  <si>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</si>
  <si>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</si>
  <si>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</si>
  <si>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</si>
  <si>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</si>
  <si>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</si>
  <si>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</si>
  <si>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</si>
  <si>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</si>
  <si>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</si>
  <si>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</si>
  <si>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</si>
  <si>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</si>
  <si>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</si>
  <si>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</si>
  <si>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</si>
  <si>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</si>
  <si>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</si>
  <si>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</si>
  <si>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</si>
  <si>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</si>
  <si>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</si>
  <si>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</si>
  <si>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</si>
  <si>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</si>
  <si>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</si>
  <si>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</si>
  <si>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</si>
  <si>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</si>
  <si>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</si>
  <si>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</si>
  <si>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</si>
  <si>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</si>
  <si>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</si>
  <si>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</si>
  <si>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</si>
  <si>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</si>
  <si>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</si>
  <si>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</si>
  <si>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</si>
  <si>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</si>
  <si>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</si>
  <si>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</si>
  <si>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</si>
  <si>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</si>
  <si>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</si>
  <si>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</si>
  <si>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</si>
  <si>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</si>
  <si>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</si>
  <si>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</si>
  <si>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</si>
  <si>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</si>
  <si>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</si>
  <si>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</si>
  <si>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</si>
  <si>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</si>
  <si>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</si>
  <si>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</si>
  <si>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</si>
  <si>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</si>
  <si>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</si>
  <si>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</si>
  <si>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</si>
  <si>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</si>
  <si>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</si>
  <si>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</si>
  <si>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</si>
  <si>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</si>
  <si>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</si>
  <si>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</si>
  <si>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</si>
  <si>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</si>
  <si>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</si>
  <si>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</si>
  <si>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</si>
  <si>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</si>
  <si>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</si>
  <si>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</si>
  <si>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</si>
  <si>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</si>
  <si>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</si>
  <si>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</si>
  <si>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</si>
  <si>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</si>
  <si>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</si>
  <si>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</si>
  <si>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</si>
  <si>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</si>
  <si>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</si>
  <si>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</si>
  <si>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</si>
  <si>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</si>
  <si>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</si>
  <si>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</si>
  <si>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</si>
  <si>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</si>
  <si>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</si>
  <si>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</si>
  <si>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</si>
  <si>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</si>
  <si>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</si>
  <si>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</si>
  <si>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</si>
  <si>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</si>
  <si>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</si>
  <si>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</si>
  <si>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</si>
  <si>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</si>
  <si>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</si>
  <si>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</si>
  <si>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</si>
  <si>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</si>
  <si>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</si>
  <si>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</si>
  <si>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</si>
  <si>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</si>
  <si>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</si>
  <si>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</si>
  <si>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</si>
  <si>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</si>
  <si>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</si>
  <si>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</si>
  <si>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</si>
  <si>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</si>
  <si>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</si>
  <si>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</si>
  <si>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</si>
  <si>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</si>
  <si>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</si>
  <si>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</si>
  <si>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</si>
  <si>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</si>
  <si>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</si>
  <si>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</si>
  <si>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</si>
  <si>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</si>
  <si>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</si>
  <si>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</si>
  <si>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</si>
  <si>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</si>
  <si>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</si>
  <si>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</si>
  <si>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</si>
  <si>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</si>
  <si>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</si>
  <si>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</si>
  <si>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</si>
  <si>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</si>
  <si>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</si>
  <si>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</si>
  <si>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</si>
  <si>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</si>
  <si>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</si>
  <si>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</si>
  <si>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</si>
  <si>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</si>
  <si>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</si>
  <si>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</si>
  <si>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</si>
  <si>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</si>
  <si>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</si>
  <si>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</si>
  <si>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</si>
  <si>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</si>
  <si>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</si>
  <si>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</si>
  <si>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</si>
  <si>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</si>
  <si>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</si>
  <si>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</si>
  <si>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</si>
  <si>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</si>
  <si>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</si>
  <si>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</si>
  <si>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</si>
  <si>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</si>
  <si>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</si>
  <si>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</si>
  <si>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</si>
  <si>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</si>
  <si>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</si>
  <si>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</si>
  <si>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</si>
  <si>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</si>
  <si>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</si>
  <si>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</si>
  <si>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</si>
  <si>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</si>
  <si>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</si>
  <si>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</si>
  <si>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</si>
  <si>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</si>
  <si>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</si>
  <si>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</si>
  <si>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</si>
  <si>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</si>
  <si>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</si>
  <si>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</si>
  <si>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</si>
  <si>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</si>
  <si>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</si>
  <si>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</si>
  <si>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</si>
  <si>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</si>
  <si>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</si>
  <si>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</si>
  <si>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</si>
  <si>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</si>
  <si>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</si>
  <si>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</si>
  <si>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</si>
  <si>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</si>
  <si>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</si>
  <si>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</si>
  <si>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</si>
  <si>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</si>
  <si>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</si>
  <si>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</si>
  <si>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</si>
  <si>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</si>
  <si>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</si>
  <si>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</si>
  <si>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</si>
  <si>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</si>
  <si>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</si>
  <si>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</si>
  <si>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</si>
  <si>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</si>
  <si>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</si>
  <si>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</si>
  <si>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</si>
  <si>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</si>
  <si>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</si>
  <si>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</si>
  <si>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</si>
  <si>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</si>
  <si>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</si>
  <si>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</si>
  <si>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</si>
  <si>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</si>
  <si>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</si>
  <si>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</si>
  <si>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</si>
  <si>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</si>
  <si>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</si>
  <si>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</si>
  <si>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</si>
  <si>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</si>
  <si>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</si>
  <si>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</si>
  <si>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</si>
  <si>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</si>
  <si>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</si>
  <si>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</si>
  <si>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</si>
  <si>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</si>
  <si>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</si>
  <si>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</si>
  <si>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</si>
  <si>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</si>
  <si>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</si>
  <si>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</si>
  <si>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</si>
  <si>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</si>
  <si>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</si>
  <si>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</si>
  <si>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</si>
  <si>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</si>
  <si>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</si>
  <si>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</si>
  <si>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</si>
  <si>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</si>
  <si>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</si>
  <si>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</si>
  <si>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</si>
  <si>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</si>
  <si>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</si>
  <si>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</si>
  <si>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</si>
  <si>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</si>
  <si>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</si>
  <si>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</si>
  <si>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</si>
  <si>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</si>
  <si>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</si>
  <si>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</si>
  <si>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</si>
  <si>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</si>
  <si>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</si>
  <si>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</si>
  <si>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</si>
  <si>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</si>
  <si>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</si>
  <si>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</si>
  <si>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</si>
  <si>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</si>
  <si>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</si>
  <si>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</si>
  <si>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</si>
  <si>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</si>
  <si>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</si>
  <si>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</si>
  <si>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</si>
  <si>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</si>
  <si>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</si>
  <si>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</si>
  <si>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</si>
  <si>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</si>
  <si>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</si>
  <si>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</si>
  <si>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</si>
  <si>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</si>
  <si>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</si>
  <si>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</si>
  <si>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</si>
  <si>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</si>
  <si>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</si>
  <si>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</si>
  <si>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</si>
  <si>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</si>
  <si>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</si>
  <si>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</si>
  <si>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</si>
  <si>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</si>
  <si>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</si>
  <si>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</si>
  <si>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</si>
  <si>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</si>
  <si>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</si>
  <si>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</si>
  <si>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</si>
  <si>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</si>
  <si>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</si>
  <si>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</si>
  <si>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</si>
  <si>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</si>
  <si>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</si>
  <si>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</si>
  <si>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</si>
  <si>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</si>
  <si>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</si>
  <si>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</si>
  <si>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</si>
  <si>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</si>
  <si>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</si>
  <si>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</si>
  <si>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</si>
  <si>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</si>
  <si>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</si>
  <si>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</si>
  <si>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</si>
  <si>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</si>
  <si>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</si>
  <si>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</si>
  <si>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</si>
  <si>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</si>
  <si>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</si>
  <si>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</si>
  <si>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</si>
  <si>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</si>
  <si>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</si>
  <si>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</si>
  <si>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</si>
  <si>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</si>
  <si>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</si>
  <si>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</si>
  <si>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</si>
  <si>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</si>
  <si>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</si>
  <si>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</si>
  <si>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</si>
  <si>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</si>
  <si>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</si>
  <si>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</si>
  <si>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</si>
  <si>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</si>
  <si>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</si>
  <si>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</si>
  <si>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</si>
  <si>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</si>
  <si>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</si>
  <si>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</si>
  <si>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</si>
  <si>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</si>
  <si>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</si>
  <si>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</si>
  <si>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</si>
  <si>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</si>
  <si>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</si>
  <si>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</si>
  <si>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</si>
  <si>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</si>
  <si>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</si>
  <si>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</si>
  <si>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</si>
  <si>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</si>
  <si>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</si>
  <si>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</si>
  <si>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</si>
  <si>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</si>
  <si>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</si>
  <si>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</si>
  <si>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</si>
  <si>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</si>
  <si>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</si>
  <si>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</si>
  <si>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</si>
  <si>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</si>
  <si>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</si>
  <si>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</si>
  <si>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</si>
  <si>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</si>
  <si>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</si>
  <si>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</si>
  <si>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</si>
  <si>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</si>
  <si>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</si>
  <si>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</si>
  <si>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</si>
  <si>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</si>
  <si>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</si>
  <si>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</si>
  <si>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</si>
  <si>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</si>
  <si>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</si>
  <si>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</si>
  <si>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</si>
  <si>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</si>
  <si>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</si>
  <si>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</si>
  <si>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</si>
  <si>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</si>
  <si>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</si>
  <si>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</si>
  <si>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</si>
  <si>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</si>
  <si>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</si>
  <si>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</si>
  <si>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</si>
  <si>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</si>
  <si>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</si>
  <si>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</si>
  <si>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</si>
  <si>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</si>
  <si>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</si>
  <si>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</si>
  <si>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</si>
  <si>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</si>
  <si>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</si>
  <si>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</si>
  <si>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</si>
  <si>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</si>
  <si>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</si>
  <si>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</si>
  <si>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</si>
  <si>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</si>
  <si>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</si>
  <si>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</si>
  <si>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</si>
  <si>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</si>
  <si>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</si>
  <si>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</si>
  <si>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</si>
  <si>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</si>
  <si>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</si>
  <si>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</si>
  <si>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</si>
  <si>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</si>
  <si>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</si>
  <si>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</si>
  <si>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</si>
  <si>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</si>
  <si>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</si>
  <si>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</si>
  <si>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</si>
  <si>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</si>
  <si>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</si>
  <si>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</si>
  <si>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</si>
  <si>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</si>
  <si>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</si>
  <si>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</si>
  <si>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</si>
  <si>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</si>
  <si>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</si>
  <si>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</si>
  <si>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</si>
  <si>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</si>
  <si>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</si>
  <si>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</si>
  <si>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</si>
  <si>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</si>
  <si>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</si>
  <si>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</si>
  <si>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</si>
  <si>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</si>
  <si>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</si>
  <si>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</si>
  <si>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</si>
  <si>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</si>
  <si>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</si>
  <si>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</si>
  <si>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</si>
  <si>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</si>
  <si>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</si>
  <si>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</si>
  <si>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</si>
  <si>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</si>
  <si>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</si>
  <si>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</si>
  <si>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</si>
  <si>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</si>
  <si>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</si>
  <si>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</si>
  <si>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</si>
  <si>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</si>
  <si>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</si>
  <si>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</si>
  <si>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</si>
  <si>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</si>
  <si>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</si>
  <si>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</si>
  <si>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</si>
  <si>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</si>
  <si>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</si>
  <si>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</si>
  <si>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</si>
  <si>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</si>
  <si>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</si>
  <si>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</si>
  <si>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</si>
  <si>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</si>
  <si>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</si>
  <si>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</si>
  <si>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</si>
  <si>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</si>
  <si>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</si>
  <si>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</si>
  <si>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</si>
  <si>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</si>
  <si>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</si>
  <si>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</si>
  <si>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</si>
  <si>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</si>
  <si>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</si>
  <si>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</si>
  <si>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</si>
  <si>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</si>
  <si>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</si>
  <si>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</si>
  <si>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</si>
  <si>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</si>
  <si>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</si>
  <si>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</si>
  <si>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</si>
  <si>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</si>
  <si>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</si>
  <si>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</si>
  <si>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</si>
  <si>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</si>
  <si>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</si>
  <si>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</si>
  <si>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</si>
  <si>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</si>
  <si>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</si>
  <si>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</si>
  <si>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</si>
  <si>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</si>
  <si>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</si>
  <si>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</si>
  <si>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</si>
  <si>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</si>
  <si>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</si>
  <si>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</si>
  <si>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</si>
  <si>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</si>
  <si>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</si>
  <si>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</si>
  <si>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</si>
  <si>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</si>
  <si>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</si>
  <si>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</si>
  <si>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</si>
  <si>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</si>
  <si>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</si>
  <si>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</si>
  <si>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</si>
  <si>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</si>
  <si>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</si>
  <si>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</si>
  <si>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</si>
  <si>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</si>
  <si>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</si>
  <si>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</si>
  <si>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</si>
  <si>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</si>
  <si>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</si>
  <si>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</si>
  <si>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</si>
  <si>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</si>
  <si>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</si>
  <si>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</si>
  <si>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</si>
  <si>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</si>
  <si>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</si>
  <si>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</si>
  <si>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</si>
  <si>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</si>
  <si>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</si>
  <si>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</si>
  <si>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</si>
  <si>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</si>
  <si>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</si>
  <si>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</si>
  <si>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</si>
  <si>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</si>
  <si>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</si>
  <si>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</si>
  <si>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</si>
  <si>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</si>
  <si>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</si>
  <si>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</si>
  <si>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</si>
  <si>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</si>
  <si>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</si>
  <si>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</si>
  <si>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</si>
  <si>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</si>
  <si>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</si>
  <si>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</si>
  <si>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</si>
  <si>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</si>
  <si>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</si>
  <si>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</si>
  <si>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</si>
  <si>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</si>
  <si>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</si>
  <si>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</si>
  <si>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</si>
  <si>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</si>
  <si>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</si>
  <si>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</si>
  <si>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</si>
  <si>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</si>
  <si>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</si>
  <si>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</si>
  <si>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</si>
  <si>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</si>
  <si>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</si>
  <si>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</si>
  <si>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</si>
  <si>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</si>
  <si>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</si>
  <si>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</si>
  <si>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</si>
  <si>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</si>
  <si>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</si>
  <si>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</si>
  <si>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</si>
  <si>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</si>
  <si>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</si>
  <si>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</si>
  <si>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</si>
  <si>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</si>
  <si>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</si>
  <si>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</si>
  <si>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</si>
  <si>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</si>
  <si>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</si>
  <si>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</si>
  <si>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</si>
  <si>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</si>
  <si>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</si>
  <si>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</si>
  <si>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</si>
  <si>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</si>
  <si>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</si>
  <si>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</si>
  <si>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</si>
  <si>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</si>
  <si>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</si>
  <si>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</si>
  <si>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</si>
  <si>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</si>
  <si>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</si>
  <si>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</si>
  <si>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</si>
  <si>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</si>
  <si>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</si>
  <si>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</si>
  <si>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</si>
  <si>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</si>
  <si>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</si>
  <si>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</si>
  <si>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</si>
  <si>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</si>
  <si>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</si>
  <si>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</si>
  <si>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</si>
  <si>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</si>
  <si>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</si>
  <si>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</si>
  <si>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</si>
  <si>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</si>
  <si>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</si>
  <si>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</si>
  <si>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</si>
  <si>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</si>
  <si>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</si>
  <si>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</si>
  <si>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</si>
  <si>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</si>
  <si>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</si>
  <si>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</si>
  <si>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</si>
  <si>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</si>
  <si>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</si>
  <si>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</si>
  <si>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</si>
  <si>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</si>
  <si>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</si>
  <si>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</si>
  <si>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</si>
  <si>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</si>
  <si>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</si>
  <si>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</si>
  <si>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</si>
  <si>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</si>
  <si>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</si>
  <si>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</si>
  <si>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</si>
  <si>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</si>
  <si>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</si>
  <si>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</si>
  <si>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</si>
  <si>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</si>
  <si>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</si>
  <si>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</si>
  <si>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</si>
  <si>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</si>
  <si>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</si>
  <si>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</si>
  <si>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</si>
  <si>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</si>
  <si>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</si>
  <si>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</si>
  <si>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</si>
  <si>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</si>
  <si>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</si>
  <si>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</si>
  <si>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</si>
  <si>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</si>
  <si>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</si>
  <si>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</si>
  <si>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</si>
  <si>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</si>
  <si>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</si>
  <si>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</si>
  <si>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</si>
  <si>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</si>
  <si>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</si>
  <si>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</si>
  <si>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</si>
  <si>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</si>
  <si>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</si>
  <si>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</si>
  <si>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</si>
  <si>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</si>
  <si>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</si>
  <si>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</si>
  <si>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</si>
  <si>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</si>
  <si>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</si>
  <si>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</si>
  <si>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</si>
  <si>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</si>
  <si>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</si>
  <si>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</si>
  <si>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</si>
  <si>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</si>
  <si>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</si>
  <si>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</si>
  <si>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</si>
  <si>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</si>
  <si>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</si>
  <si>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</si>
  <si>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</si>
  <si>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</si>
  <si>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</si>
  <si>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</si>
  <si>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</si>
  <si>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</si>
  <si>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</si>
  <si>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</si>
  <si>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</si>
  <si>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</si>
  <si>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</si>
  <si>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</si>
  <si>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</si>
  <si>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</si>
  <si>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</si>
  <si>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</si>
  <si>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</si>
  <si>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</si>
  <si>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</si>
  <si>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</si>
  <si>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</si>
  <si>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</si>
  <si>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</si>
  <si>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</si>
  <si>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</si>
  <si>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</si>
  <si>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</si>
  <si>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</si>
  <si>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</si>
  <si>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</si>
  <si>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</si>
  <si>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</si>
  <si>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</si>
  <si>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</si>
  <si>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</si>
  <si>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</si>
  <si>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</si>
  <si>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</si>
  <si>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</si>
  <si>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</si>
  <si>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</si>
  <si>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</si>
  <si>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</si>
  <si>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</si>
  <si>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</si>
  <si>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</si>
  <si>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</si>
  <si>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</si>
  <si>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</si>
  <si>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</si>
  <si>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</si>
  <si>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</si>
  <si>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</si>
  <si>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</si>
  <si>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</si>
  <si>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</si>
  <si>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</si>
  <si>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</si>
  <si>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</si>
  <si>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</si>
  <si>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</si>
  <si>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</si>
  <si>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</si>
  <si>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</si>
  <si>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</si>
  <si>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</si>
  <si>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</si>
  <si>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</si>
  <si>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</si>
  <si>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</si>
  <si>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</si>
  <si>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</si>
  <si>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</si>
  <si>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</si>
  <si>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</si>
  <si>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</si>
  <si>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</si>
  <si>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</si>
  <si>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</si>
  <si>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</si>
  <si>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</si>
  <si>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</si>
  <si>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</si>
  <si>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</si>
  <si>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</si>
  <si>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</si>
  <si>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</si>
  <si>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</si>
  <si>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</si>
  <si>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</si>
  <si>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</si>
  <si>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</si>
  <si>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</si>
  <si>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</si>
  <si>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</si>
  <si>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</si>
  <si>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</si>
  <si>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</si>
  <si>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</si>
  <si>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</si>
  <si>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</si>
  <si>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</si>
  <si>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</si>
  <si>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</si>
  <si>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</si>
  <si>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</si>
  <si>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</si>
  <si>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</si>
  <si>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</si>
  <si>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</si>
  <si>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</si>
  <si>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</si>
  <si>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</si>
  <si>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</si>
  <si>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</si>
  <si>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</si>
  <si>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</si>
  <si>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</si>
  <si>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</si>
  <si>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</si>
  <si>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</si>
  <si>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</si>
  <si>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</si>
  <si>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</si>
  <si>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</si>
  <si>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</si>
  <si>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</si>
  <si>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</si>
  <si>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</si>
  <si>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</si>
  <si>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</si>
  <si>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</si>
  <si>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</si>
  <si>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</si>
  <si>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</si>
  <si>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</si>
  <si>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</si>
  <si>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</si>
  <si>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</si>
  <si>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</si>
  <si>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</si>
  <si>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</si>
  <si>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</si>
  <si>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</si>
  <si>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</si>
  <si>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</si>
  <si>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</si>
  <si>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</si>
  <si>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</si>
  <si>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</si>
  <si>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</si>
  <si>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</si>
  <si>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</si>
  <si>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</si>
  <si>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</si>
  <si>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</si>
  <si>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</si>
  <si>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</si>
  <si>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</si>
  <si>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</si>
  <si>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</si>
  <si>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</si>
  <si>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</si>
  <si>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</si>
  <si>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</si>
  <si>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</si>
  <si>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</si>
  <si>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</si>
  <si>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</si>
  <si>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</si>
  <si>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</si>
  <si>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</si>
  <si>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</si>
  <si>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</si>
  <si>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</si>
  <si>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</si>
  <si>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</si>
  <si>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</si>
  <si>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</si>
  <si>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</si>
  <si>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</si>
  <si>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</si>
  <si>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</si>
  <si>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</si>
  <si>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</si>
  <si>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</si>
  <si>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</si>
  <si>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</si>
  <si>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</si>
  <si>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</si>
  <si>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</si>
  <si>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</si>
  <si>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</si>
  <si>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</si>
  <si>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</si>
  <si>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</si>
  <si>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</si>
  <si>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</si>
  <si>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</si>
  <si>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</si>
  <si>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</si>
  <si>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</si>
  <si>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</si>
  <si>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</si>
  <si>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</si>
  <si>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</si>
  <si>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</si>
  <si>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</si>
  <si>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</si>
  <si>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</si>
  <si>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</si>
  <si>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</si>
  <si>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</si>
  <si>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</si>
  <si>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</si>
  <si>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</si>
  <si>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</si>
  <si>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</si>
  <si>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</si>
  <si>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</si>
  <si>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</si>
  <si>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</si>
  <si>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</si>
  <si>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</si>
  <si>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</si>
  <si>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</si>
  <si>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</si>
  <si>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</si>
  <si>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</si>
  <si>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</si>
  <si>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</si>
  <si>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</si>
  <si>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</si>
  <si>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</si>
  <si>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</si>
  <si>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</si>
  <si>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</si>
  <si>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</si>
  <si>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</si>
  <si>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</si>
  <si>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</si>
  <si>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</si>
  <si>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</si>
  <si>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</si>
  <si>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</si>
  <si>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</si>
  <si>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</si>
  <si>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</si>
  <si>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</si>
  <si>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</si>
  <si>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</si>
  <si>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</si>
  <si>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</si>
  <si>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</si>
  <si>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</si>
  <si>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</si>
  <si>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</si>
  <si>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</si>
  <si>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</si>
  <si>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</si>
  <si>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</si>
  <si>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</si>
  <si>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</si>
  <si>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</si>
  <si>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</si>
  <si>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</si>
  <si>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</si>
  <si>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</si>
  <si>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</si>
  <si>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</si>
  <si>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</si>
  <si>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</si>
  <si>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</si>
  <si>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</si>
  <si>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</si>
  <si>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</si>
  <si>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</si>
  <si>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</si>
  <si>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</si>
  <si>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</si>
  <si>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</si>
  <si>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</si>
  <si>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</si>
  <si>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</si>
  <si>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</si>
  <si>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</si>
  <si>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</si>
  <si>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</si>
  <si>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</si>
  <si>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</si>
  <si>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</si>
  <si>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</si>
  <si>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</si>
  <si>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</si>
  <si>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</si>
  <si>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</si>
  <si>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</si>
  <si>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</si>
  <si>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</si>
  <si>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</si>
  <si>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</si>
  <si>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</si>
  <si>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</si>
  <si>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</si>
  <si>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</si>
  <si>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</si>
  <si>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</si>
  <si>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</si>
  <si>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</si>
  <si>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</si>
  <si>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</si>
  <si>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</si>
  <si>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</si>
  <si>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</si>
  <si>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</si>
  <si>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</si>
  <si>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</si>
  <si>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</si>
  <si>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</si>
  <si>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</si>
  <si>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</si>
  <si>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</si>
  <si>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</si>
  <si>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</si>
  <si>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</si>
  <si>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</si>
  <si>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</si>
  <si>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</si>
  <si>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</si>
  <si>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</si>
  <si>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</si>
  <si>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</si>
  <si>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</si>
  <si>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</si>
  <si>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</si>
  <si>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</si>
  <si>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</si>
  <si>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</si>
  <si>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</si>
  <si>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</si>
  <si>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</si>
  <si>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</si>
  <si>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</si>
  <si>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</si>
  <si>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</si>
  <si>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</si>
  <si>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</si>
  <si>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</si>
  <si>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</si>
  <si>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</si>
  <si>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</si>
  <si>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</si>
  <si>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</si>
  <si>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</si>
  <si>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</si>
  <si>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</si>
  <si>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</si>
  <si>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</si>
  <si>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</si>
  <si>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</si>
  <si>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</si>
  <si>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</si>
  <si>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</si>
  <si>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</si>
  <si>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</si>
  <si>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</si>
  <si>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</si>
  <si>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</si>
  <si>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</si>
  <si>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</si>
  <si>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</si>
  <si>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</si>
  <si>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</si>
  <si>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</si>
  <si>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</si>
  <si>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</si>
  <si>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</si>
  <si>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</si>
  <si>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</si>
  <si>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</si>
  <si>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</si>
  <si>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</si>
  <si>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</si>
  <si>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</si>
  <si>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</si>
  <si>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</si>
  <si>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</si>
  <si>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</si>
  <si>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</si>
  <si>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</si>
  <si>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</si>
  <si>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</si>
  <si>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</si>
  <si>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</si>
  <si>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</si>
  <si>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</si>
  <si>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</si>
  <si>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</si>
  <si>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</si>
  <si>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</si>
  <si>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</si>
  <si>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</si>
  <si>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</si>
  <si>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</si>
  <si>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</si>
  <si>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</si>
  <si>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</si>
  <si>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</si>
  <si>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</si>
  <si>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</si>
  <si>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</si>
  <si>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</si>
  <si>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</si>
  <si>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</si>
  <si>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</si>
  <si>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</si>
  <si>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</si>
  <si>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</si>
  <si>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</si>
  <si>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</si>
  <si>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</si>
  <si>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</si>
  <si>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</si>
  <si>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</si>
  <si>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</si>
  <si>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</si>
  <si>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</si>
  <si>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</si>
  <si>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</si>
  <si>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</si>
  <si>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</si>
  <si>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</si>
  <si>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</si>
  <si>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</si>
  <si>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</si>
  <si>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</si>
  <si>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</si>
  <si>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</si>
  <si>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</si>
  <si>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</si>
  <si>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</si>
  <si>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</si>
  <si>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</si>
  <si>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</si>
  <si>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</si>
  <si>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</si>
  <si>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</si>
  <si>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</si>
  <si>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</si>
  <si>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</si>
  <si>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</si>
  <si>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</si>
  <si>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</si>
  <si>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</si>
  <si>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</si>
  <si>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</si>
  <si>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</si>
  <si>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</si>
  <si>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</si>
  <si>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</si>
  <si>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</si>
  <si>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</si>
  <si>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</si>
  <si>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</si>
  <si>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</si>
  <si>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</si>
  <si>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</si>
  <si>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</si>
  <si>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</si>
  <si>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</si>
  <si>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</si>
  <si>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</si>
  <si>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</si>
  <si>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</si>
  <si>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</si>
  <si>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</si>
  <si>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</si>
  <si>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</si>
  <si>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</si>
  <si>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</si>
  <si>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</si>
  <si>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</si>
  <si>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</si>
  <si>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</si>
  <si>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</si>
  <si>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</si>
  <si>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</si>
  <si>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</si>
  <si>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</si>
  <si>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</si>
  <si>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</si>
  <si>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</si>
  <si>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</si>
  <si>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</si>
  <si>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</si>
  <si>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</si>
  <si>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</si>
  <si>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</si>
  <si>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</si>
  <si>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</si>
  <si>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</si>
  <si>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</si>
  <si>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</si>
  <si>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</si>
  <si>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</si>
  <si>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</si>
  <si>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</si>
  <si>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</si>
  <si>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</si>
  <si>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</si>
  <si>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</si>
  <si>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</si>
  <si>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</si>
  <si>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</si>
  <si>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</si>
  <si>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</si>
  <si>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</si>
  <si>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</si>
  <si>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</si>
  <si>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</si>
  <si>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</si>
  <si>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</si>
  <si>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</si>
  <si>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</si>
  <si>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</si>
  <si>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</si>
  <si>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</si>
  <si>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</si>
  <si>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</si>
  <si>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</si>
  <si>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</si>
  <si>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</si>
  <si>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</si>
  <si>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</si>
  <si>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</si>
  <si>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</si>
  <si>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</si>
  <si>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</si>
  <si>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</si>
  <si>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</si>
  <si>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</si>
  <si>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</si>
  <si>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</si>
  <si>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</si>
  <si>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</si>
  <si>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</si>
  <si>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</si>
  <si>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</si>
  <si>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</si>
  <si>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</si>
  <si>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</si>
  <si>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</si>
  <si>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</si>
  <si>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</si>
  <si>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</si>
  <si>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</si>
  <si>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</si>
  <si>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</si>
  <si>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</si>
  <si>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</si>
  <si>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</si>
  <si>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</si>
  <si>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</si>
  <si>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</si>
  <si>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</si>
  <si>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</si>
  <si>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</si>
  <si>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</si>
  <si>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</si>
  <si>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</si>
  <si>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</si>
  <si>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</si>
  <si>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</si>
  <si>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</si>
  <si>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</si>
  <si>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</si>
  <si>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</si>
  <si>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</si>
  <si>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</si>
  <si>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</si>
  <si>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</si>
  <si>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</si>
  <si>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</si>
  <si>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</si>
  <si>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</si>
  <si>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</si>
  <si>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</si>
  <si>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</si>
  <si>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</si>
  <si>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</si>
  <si>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</si>
  <si>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</si>
  <si>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</si>
  <si>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</si>
  <si>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</si>
  <si>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</si>
  <si>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</si>
  <si>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</si>
  <si>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</si>
  <si>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</si>
  <si>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</si>
  <si>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</si>
  <si>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</si>
  <si>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</si>
  <si>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</si>
  <si>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</si>
  <si>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</si>
  <si>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</si>
  <si>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</si>
  <si>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</si>
  <si>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</si>
  <si>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</si>
  <si>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</si>
  <si>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</si>
  <si>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</si>
  <si>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</si>
  <si>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</si>
  <si>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</si>
  <si>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</si>
  <si>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</si>
  <si>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</si>
  <si>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</si>
  <si>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</si>
  <si>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</si>
  <si>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</si>
  <si>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</si>
  <si>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</si>
  <si>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</si>
  <si>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</si>
  <si>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</si>
  <si>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</si>
  <si>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</si>
  <si>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</si>
  <si>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</si>
  <si>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</si>
  <si>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</si>
  <si>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</si>
  <si>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</si>
  <si>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</si>
  <si>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</si>
  <si>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</si>
  <si>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</si>
  <si>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</si>
  <si>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</si>
  <si>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</si>
  <si>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</si>
  <si>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</si>
  <si>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</si>
  <si>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</si>
  <si>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</si>
  <si>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</si>
  <si>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</si>
  <si>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</si>
  <si>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</si>
  <si>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</si>
  <si>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</si>
  <si>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</si>
  <si>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</si>
  <si>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</si>
  <si>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</si>
  <si>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</si>
  <si>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</si>
  <si>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</si>
  <si>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</si>
  <si>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</si>
  <si>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</si>
  <si>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</si>
  <si>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</si>
  <si>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</si>
  <si>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</si>
  <si>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</si>
  <si>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</si>
  <si>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</si>
  <si>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</si>
  <si>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</si>
  <si>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</si>
  <si>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</si>
  <si>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</si>
  <si>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</si>
  <si>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</si>
  <si>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</si>
  <si>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</si>
  <si>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</si>
  <si>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</si>
  <si>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</si>
  <si>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</si>
  <si>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</si>
  <si>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</si>
  <si>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</si>
  <si>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</si>
  <si>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</si>
  <si>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</si>
  <si>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</si>
  <si>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</si>
  <si>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</si>
  <si>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</si>
  <si>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</si>
  <si>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</si>
  <si>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</si>
  <si>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</si>
  <si>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</si>
  <si>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</si>
  <si>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</si>
  <si>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</si>
  <si>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</si>
  <si>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</si>
  <si>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</si>
  <si>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</si>
  <si>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</si>
  <si>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</si>
  <si>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</si>
  <si>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</si>
  <si>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</si>
  <si>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</si>
  <si>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</si>
  <si>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</si>
  <si>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</si>
  <si>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</si>
  <si>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</si>
  <si>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</si>
  <si>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</si>
  <si>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</si>
  <si>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</si>
  <si>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</si>
  <si>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</si>
  <si>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</si>
  <si>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</si>
  <si>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</si>
  <si>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</si>
  <si>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</si>
  <si>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</si>
  <si>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</si>
  <si>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</si>
  <si>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</si>
  <si>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</si>
  <si>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</si>
  <si>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</si>
  <si>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</si>
  <si>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</si>
  <si>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</si>
  <si>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</si>
  <si>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</si>
  <si>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</si>
  <si>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</si>
  <si>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</si>
  <si>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</si>
  <si>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</si>
  <si>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</si>
  <si>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</si>
  <si>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</si>
  <si>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</si>
  <si>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</si>
  <si>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</si>
  <si>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</si>
  <si>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</si>
  <si>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</si>
  <si>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</si>
  <si>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</si>
  <si>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</si>
  <si>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</si>
  <si>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</si>
  <si>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</si>
  <si>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</si>
  <si>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</si>
  <si>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</si>
  <si>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</si>
  <si>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</si>
  <si>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</si>
  <si>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</si>
  <si>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</si>
  <si>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</si>
  <si>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</si>
  <si>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</si>
  <si>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</si>
  <si>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</si>
  <si>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</si>
  <si>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</si>
  <si>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</si>
  <si>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</si>
  <si>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</si>
  <si>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</si>
  <si>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</si>
  <si>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</si>
  <si>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</si>
  <si>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</si>
  <si>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</si>
  <si>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</si>
  <si>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</si>
  <si>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</si>
  <si>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</si>
  <si>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</si>
  <si>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</si>
  <si>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</si>
  <si>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</si>
  <si>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</si>
  <si>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</si>
  <si>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</si>
  <si>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</si>
  <si>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</si>
  <si>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</si>
  <si>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</si>
  <si>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</si>
  <si>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</si>
  <si>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</si>
  <si>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</si>
  <si>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</si>
  <si>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</si>
  <si>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</si>
  <si>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</si>
  <si>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</si>
  <si>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</si>
  <si>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</si>
  <si>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</si>
  <si>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</si>
  <si>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</si>
  <si>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</si>
  <si>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</si>
  <si>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</si>
  <si>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</si>
  <si>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</si>
  <si>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</si>
  <si>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</si>
  <si>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</si>
  <si>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</si>
  <si>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</si>
  <si>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</si>
  <si>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</si>
  <si>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</si>
  <si>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</si>
  <si>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</si>
  <si>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</si>
  <si>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</si>
  <si>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</si>
  <si>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</si>
  <si>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</si>
  <si>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</si>
  <si>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</si>
  <si>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</si>
  <si>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</si>
  <si>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</si>
  <si>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</si>
  <si>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</si>
  <si>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</si>
  <si>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</si>
  <si>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</si>
  <si>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</si>
  <si>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</si>
  <si>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</si>
  <si>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</si>
  <si>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</si>
  <si>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</si>
  <si>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</si>
  <si>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</si>
  <si>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</si>
  <si>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</si>
  <si>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</si>
  <si>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</si>
  <si>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</si>
  <si>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</si>
  <si>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</si>
  <si>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</si>
  <si>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</si>
  <si>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</si>
  <si>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</si>
  <si>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</si>
  <si>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</si>
  <si>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</si>
  <si>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</si>
  <si>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</si>
  <si>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</si>
  <si>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</si>
  <si>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</si>
  <si>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</si>
  <si>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</si>
  <si>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</si>
  <si>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</si>
  <si>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</si>
  <si>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</si>
  <si>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</si>
  <si>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</si>
  <si>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</si>
  <si>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</si>
  <si>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</si>
  <si>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</si>
  <si>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</si>
  <si>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</si>
  <si>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</si>
  <si>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</si>
  <si>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</si>
  <si>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</si>
  <si>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</si>
  <si>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</si>
  <si>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</si>
  <si>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</si>
  <si>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</si>
  <si>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</si>
  <si>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</si>
  <si>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</si>
  <si>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</si>
  <si>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</si>
  <si>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</si>
  <si>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</si>
  <si>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</si>
  <si>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</si>
  <si>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</si>
  <si>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</si>
  <si>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</si>
  <si>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</si>
  <si>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</si>
  <si>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</si>
  <si>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</si>
  <si>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</si>
  <si>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</si>
  <si>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</si>
  <si>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</si>
  <si>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</si>
  <si>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</si>
  <si>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</si>
  <si>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</si>
  <si>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</si>
  <si>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</si>
  <si>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</si>
  <si>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</si>
  <si>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</si>
  <si>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</si>
  <si>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</si>
  <si>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</si>
  <si>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</si>
  <si>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</si>
  <si>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</si>
  <si>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</si>
  <si>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</si>
  <si>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</si>
  <si>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</si>
  <si>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</si>
  <si>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</si>
  <si>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</si>
  <si>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</si>
  <si>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</si>
  <si>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</si>
  <si>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</si>
  <si>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</si>
  <si>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</si>
  <si>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</si>
  <si>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</si>
  <si>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</si>
  <si>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</si>
  <si>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</si>
  <si>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</si>
  <si>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</si>
  <si>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</si>
  <si>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</si>
  <si>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</si>
  <si>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</si>
  <si>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</si>
  <si>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</si>
  <si>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</si>
  <si>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</si>
  <si>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</si>
  <si>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</si>
  <si>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</si>
  <si>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</si>
  <si>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</si>
  <si>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</si>
  <si>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</si>
  <si>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</si>
  <si>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</si>
  <si>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</si>
  <si>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</si>
  <si>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</si>
  <si>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</si>
  <si>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</si>
  <si>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</si>
  <si>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</si>
  <si>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</si>
  <si>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</si>
  <si>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</si>
  <si>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</si>
  <si>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</si>
  <si>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</si>
  <si>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</si>
  <si>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</si>
  <si>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</si>
  <si>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</si>
  <si>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</si>
  <si>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</si>
  <si>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</si>
  <si>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</si>
  <si>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</si>
  <si>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</si>
  <si>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</si>
  <si>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</si>
  <si>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</si>
  <si>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</si>
  <si>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</si>
  <si>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</si>
  <si>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</si>
  <si>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</si>
  <si>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</si>
  <si>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</si>
  <si>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</si>
  <si>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</si>
  <si>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</si>
  <si>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</si>
  <si>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</si>
  <si>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</si>
  <si>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</si>
  <si>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</si>
  <si>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</si>
  <si>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</si>
  <si>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</si>
  <si>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</si>
  <si>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</si>
  <si>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</si>
  <si>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</si>
  <si>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</si>
  <si>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</si>
  <si>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</si>
  <si>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</si>
  <si>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</si>
  <si>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</si>
  <si>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</si>
  <si>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</si>
  <si>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</si>
  <si>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</si>
  <si>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</si>
  <si>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</si>
  <si>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</si>
  <si>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</si>
  <si>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</si>
  <si>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</si>
  <si>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</si>
  <si>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</si>
  <si>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</si>
  <si>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</si>
  <si>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</si>
  <si>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</si>
  <si>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</si>
  <si>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</si>
  <si>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</si>
  <si>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</si>
  <si>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</si>
  <si>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</si>
  <si>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</si>
  <si>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</si>
  <si>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</si>
  <si>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</si>
  <si>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</si>
  <si>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</si>
  <si>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</si>
  <si>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</si>
  <si>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</si>
  <si>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</si>
  <si>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</si>
  <si>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</si>
  <si>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</si>
  <si>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</si>
  <si>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</si>
  <si>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</si>
  <si>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</si>
  <si>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</si>
  <si>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</si>
  <si>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</si>
  <si>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</si>
  <si>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</si>
  <si>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</si>
  <si>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</si>
  <si>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</si>
  <si>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</si>
  <si>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</si>
  <si>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</si>
  <si>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</si>
  <si>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</si>
  <si>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</si>
  <si>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</si>
  <si>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</si>
  <si>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</si>
  <si>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</si>
  <si>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</si>
  <si>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</si>
  <si>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</si>
  <si>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</si>
  <si>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</si>
  <si>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</si>
  <si>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</si>
  <si>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</si>
  <si>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</si>
  <si>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</si>
  <si>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</si>
  <si>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</si>
  <si>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</si>
  <si>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</si>
  <si>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</si>
  <si>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</si>
  <si>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</si>
  <si>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</si>
  <si>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</si>
  <si>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</si>
  <si>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</si>
  <si>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</si>
  <si>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</si>
  <si>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</si>
  <si>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</si>
  <si>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</si>
  <si>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</si>
  <si>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</si>
  <si>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</si>
  <si>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</si>
  <si>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</si>
  <si>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</si>
  <si>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</si>
  <si>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</si>
  <si>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</si>
  <si>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</si>
  <si>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</si>
  <si>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</si>
  <si>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</si>
  <si>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</si>
  <si>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</si>
  <si>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</si>
  <si>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</si>
  <si>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</si>
  <si>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</si>
  <si>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</si>
  <si>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</si>
  <si>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</si>
  <si>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</si>
  <si>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</si>
  <si>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</si>
  <si>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</si>
  <si>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</si>
  <si>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</si>
  <si>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</si>
  <si>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</si>
  <si>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</si>
  <si>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</si>
  <si>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</si>
  <si>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</si>
  <si>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</si>
  <si>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</si>
  <si>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</si>
  <si>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</si>
  <si>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</si>
  <si>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</si>
  <si>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</si>
  <si>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</si>
  <si>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</si>
  <si>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</si>
  <si>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</si>
  <si>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</si>
  <si>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</si>
  <si>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</si>
  <si>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</si>
  <si>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</si>
  <si>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</si>
  <si>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</si>
  <si>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</si>
  <si>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</si>
  <si>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</si>
  <si>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</si>
  <si>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</si>
  <si>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</si>
  <si>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</si>
  <si>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</si>
  <si>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</si>
  <si>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</si>
  <si>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</si>
  <si>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</si>
  <si>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</si>
  <si>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</si>
  <si>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</si>
  <si>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</si>
  <si>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</si>
  <si>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</si>
  <si>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</si>
  <si>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</si>
  <si>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</si>
  <si>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</si>
  <si>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</si>
  <si>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</si>
  <si>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</si>
  <si>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</si>
  <si>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</si>
  <si>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</si>
  <si>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</si>
  <si>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</si>
  <si>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</si>
  <si>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</si>
  <si>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</si>
  <si>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</si>
  <si>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</si>
  <si>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</si>
  <si>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</si>
  <si>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</si>
  <si>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</si>
  <si>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</si>
  <si>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</si>
  <si>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</si>
  <si>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</si>
  <si>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</si>
  <si>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</si>
  <si>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</si>
  <si>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</si>
  <si>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</si>
  <si>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</si>
  <si>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</si>
  <si>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</si>
  <si>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</si>
  <si>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</si>
  <si>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</si>
  <si>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</si>
  <si>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</si>
  <si>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</si>
  <si>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</si>
  <si>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</si>
  <si>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</si>
  <si>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</si>
  <si>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</si>
  <si>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</si>
  <si>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</si>
  <si>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</si>
  <si>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</si>
  <si>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</si>
  <si>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</si>
  <si>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</si>
  <si>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</si>
  <si>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</si>
  <si>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</si>
  <si>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</si>
  <si>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</si>
  <si>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</si>
  <si>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</si>
  <si>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</si>
  <si>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</si>
  <si>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</si>
  <si>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</si>
  <si>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</si>
  <si>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</si>
  <si>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</si>
  <si>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</si>
  <si>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</si>
  <si>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</si>
  <si>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</si>
  <si>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</si>
  <si>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</si>
  <si>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</si>
  <si>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</si>
  <si>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</si>
  <si>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</si>
  <si>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</si>
  <si>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</si>
  <si>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</si>
  <si>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</si>
  <si>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</si>
  <si>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</si>
  <si>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</si>
  <si>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</si>
  <si>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</si>
  <si>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</si>
  <si>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</si>
  <si>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</si>
  <si>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</si>
  <si>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</si>
  <si>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</si>
  <si>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</si>
  <si>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</si>
  <si>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</si>
  <si>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</si>
  <si>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</si>
  <si>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</si>
  <si>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</si>
  <si>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</si>
  <si>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</si>
  <si>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</si>
  <si>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</si>
  <si>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</si>
  <si>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</si>
  <si>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</si>
  <si>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</si>
  <si>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</si>
  <si>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</si>
  <si>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</si>
  <si>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</si>
  <si>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</si>
  <si>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</si>
  <si>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</si>
  <si>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</si>
  <si>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</si>
  <si>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</si>
  <si>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</si>
  <si>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</si>
  <si>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</si>
  <si>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</si>
  <si>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</si>
  <si>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</si>
  <si>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</si>
  <si>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</si>
  <si>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</si>
  <si>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</si>
  <si>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</si>
  <si>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</si>
  <si>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</si>
  <si>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</si>
  <si>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</si>
  <si>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</si>
  <si>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</si>
  <si>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</si>
  <si>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</si>
  <si>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</si>
  <si>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</si>
  <si>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</si>
  <si>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</si>
  <si>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</si>
  <si>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</si>
  <si>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</si>
  <si>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</si>
  <si>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</si>
  <si>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</si>
  <si>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</si>
  <si>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</si>
  <si>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</si>
  <si>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</si>
  <si>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</si>
  <si>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</si>
  <si>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</si>
  <si>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</si>
  <si>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</si>
  <si>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</si>
  <si>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</si>
  <si>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</si>
  <si>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</si>
  <si>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</si>
  <si>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</si>
  <si>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</si>
  <si>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</si>
  <si>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</si>
  <si>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</si>
  <si>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</si>
  <si>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</si>
  <si>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</si>
  <si>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</si>
  <si>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</si>
  <si>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</si>
  <si>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</si>
  <si>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</si>
  <si>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</si>
  <si>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</si>
  <si>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</si>
  <si>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</si>
  <si>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</si>
  <si>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</si>
  <si>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</si>
  <si>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</si>
  <si>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</si>
  <si>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</si>
  <si>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</si>
  <si>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</si>
  <si>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</si>
  <si>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</si>
  <si>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</si>
  <si>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</si>
  <si>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</si>
  <si>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</si>
  <si>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</si>
  <si>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</si>
  <si>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</si>
  <si>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</si>
  <si>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</si>
  <si>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</si>
  <si>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</si>
  <si>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</si>
  <si>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</si>
  <si>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</si>
  <si>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</si>
  <si>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</si>
  <si>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</si>
  <si>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</si>
  <si>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</si>
  <si>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</si>
  <si>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</si>
  <si>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</si>
  <si>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</si>
  <si>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</si>
  <si>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</si>
  <si>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</si>
  <si>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</si>
  <si>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</si>
  <si>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</si>
  <si>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</si>
  <si>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</si>
  <si>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</si>
  <si>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</si>
  <si>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</si>
  <si>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</si>
  <si>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</si>
  <si>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</si>
  <si>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</si>
  <si>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</si>
  <si>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</si>
  <si>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</si>
  <si>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</si>
  <si>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</si>
  <si>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</si>
  <si>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</si>
  <si>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</si>
  <si>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</si>
  <si>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</si>
  <si>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</si>
  <si>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</si>
  <si>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</si>
  <si>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</si>
  <si>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</si>
  <si>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</si>
  <si>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</si>
  <si>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</si>
  <si>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</si>
  <si>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</si>
  <si>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</si>
  <si>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</si>
  <si>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</si>
  <si>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</si>
  <si>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</si>
  <si>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</si>
  <si>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</si>
  <si>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</si>
  <si>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</si>
  <si>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</si>
  <si>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</si>
  <si>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</si>
  <si>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</si>
  <si>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</si>
  <si>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</si>
  <si>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</si>
  <si>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</si>
  <si>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</si>
  <si>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</si>
  <si>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</si>
  <si>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</si>
  <si>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</si>
  <si>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</si>
  <si>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</si>
  <si>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</si>
  <si>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</si>
  <si>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</si>
  <si>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</si>
  <si>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</si>
  <si>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</si>
  <si>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</si>
  <si>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</si>
  <si>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</si>
  <si>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</si>
  <si>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</si>
  <si>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</si>
  <si>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</si>
  <si>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</si>
  <si>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</si>
  <si>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</si>
  <si>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</si>
  <si>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</si>
  <si>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</si>
  <si>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</si>
  <si>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</si>
  <si>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</si>
  <si>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</si>
  <si>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</si>
  <si>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</si>
  <si>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</si>
  <si>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</si>
  <si>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</si>
  <si>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</si>
  <si>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</si>
  <si>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</si>
  <si>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</si>
  <si>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</si>
  <si>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</si>
  <si>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</si>
  <si>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</si>
  <si>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</si>
  <si>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</si>
  <si>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</si>
  <si>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</si>
  <si>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</si>
  <si>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</si>
  <si>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</si>
  <si>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</si>
  <si>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</si>
  <si>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</si>
  <si>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</si>
  <si>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</si>
  <si>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</si>
  <si>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</si>
  <si>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</si>
  <si>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</si>
  <si>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</si>
  <si>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</si>
  <si>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</si>
  <si>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</si>
  <si>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</si>
  <si>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</si>
  <si>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</si>
  <si>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</si>
  <si>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</si>
  <si>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</si>
  <si>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</si>
  <si>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</si>
  <si>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</si>
  <si>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</si>
  <si>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</si>
  <si>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</si>
  <si>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</si>
  <si>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</si>
  <si>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</si>
  <si>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</si>
  <si>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</si>
  <si>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</si>
  <si>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</si>
  <si>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</si>
  <si>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</si>
  <si>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</si>
  <si>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</si>
  <si>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</si>
  <si>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</si>
  <si>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</si>
  <si>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</si>
  <si>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</si>
  <si>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</si>
  <si>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</si>
  <si>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</si>
  <si>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</si>
  <si>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</si>
  <si>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</si>
  <si>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</si>
  <si>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</si>
  <si>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</si>
  <si>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</si>
  <si>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</si>
  <si>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</si>
  <si>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</si>
  <si>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</si>
  <si>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</si>
  <si>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</si>
  <si>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</si>
  <si>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</si>
  <si>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</si>
  <si>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</si>
  <si>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</si>
  <si>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</si>
  <si>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</si>
  <si>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</si>
  <si>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</si>
  <si>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</si>
  <si>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</si>
  <si>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</si>
  <si>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</si>
  <si>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</si>
  <si>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</si>
  <si>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</si>
  <si>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</si>
  <si>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</si>
  <si>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</si>
  <si>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</si>
  <si>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</si>
  <si>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</si>
  <si>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</si>
  <si>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</si>
  <si>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</si>
  <si>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</si>
  <si>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</si>
  <si>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</si>
  <si>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</si>
  <si>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</si>
  <si>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</si>
  <si>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</si>
  <si>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</si>
  <si>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</si>
  <si>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</si>
  <si>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</si>
  <si>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</si>
  <si>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</si>
  <si>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</si>
  <si>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</si>
  <si>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</si>
  <si>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</si>
  <si>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</si>
  <si>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</si>
  <si>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</si>
  <si>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</si>
  <si>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</si>
  <si>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</si>
  <si>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</si>
  <si>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</si>
  <si>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</si>
  <si>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</si>
  <si>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</si>
  <si>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</si>
  <si>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</si>
  <si>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</si>
  <si>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</si>
  <si>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</si>
  <si>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</si>
  <si>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</si>
  <si>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</si>
  <si>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</si>
  <si>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</si>
  <si>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</si>
  <si>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</si>
  <si>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</si>
  <si>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</si>
  <si>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</si>
  <si>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</si>
  <si>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</si>
  <si>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</si>
  <si>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</si>
  <si>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</si>
  <si>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</si>
  <si>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</si>
  <si>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</si>
  <si>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</si>
  <si>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</si>
  <si>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</si>
  <si>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</si>
  <si>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</si>
  <si>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</si>
  <si>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</si>
  <si>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</si>
  <si>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</si>
  <si>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</si>
  <si>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</si>
  <si>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</si>
  <si>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</si>
  <si>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</si>
  <si>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</si>
  <si>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</si>
  <si>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</si>
  <si>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</si>
  <si>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</si>
  <si>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</si>
  <si>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</si>
  <si>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</si>
  <si>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</si>
  <si>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</si>
  <si>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</si>
  <si>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</si>
  <si>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</si>
  <si>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</si>
  <si>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</si>
  <si>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</si>
  <si>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</si>
  <si>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</si>
  <si>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</si>
  <si>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</si>
  <si>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</si>
  <si>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</si>
  <si>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</si>
  <si>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</si>
  <si>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</si>
  <si>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</si>
  <si>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</si>
  <si>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</si>
  <si>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</si>
  <si>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</si>
  <si>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</si>
  <si>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</si>
  <si>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</si>
  <si>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</si>
  <si>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</si>
  <si>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</si>
  <si>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</si>
  <si>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</si>
  <si>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</si>
  <si>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</si>
  <si>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</si>
  <si>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</si>
  <si>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</si>
  <si>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</si>
  <si>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</si>
  <si>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</si>
  <si>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</si>
  <si>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</si>
  <si>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</si>
  <si>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</si>
  <si>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</si>
  <si>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</si>
  <si>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</si>
  <si>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</si>
  <si>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</si>
  <si>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</si>
  <si>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</si>
  <si>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</si>
  <si>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</si>
  <si>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</si>
  <si>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</si>
  <si>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</si>
  <si>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</si>
  <si>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</si>
  <si>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</si>
  <si>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</si>
  <si>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</si>
  <si>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</si>
  <si>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</si>
  <si>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</si>
  <si>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</si>
  <si>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</si>
  <si>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</si>
  <si>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</si>
  <si>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</si>
  <si>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</si>
  <si>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</si>
  <si>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</si>
  <si>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</si>
  <si>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</si>
  <si>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</si>
  <si>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</si>
  <si>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</si>
  <si>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</si>
  <si>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</si>
  <si>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</si>
  <si>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</si>
  <si>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</si>
  <si>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</si>
  <si>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</si>
  <si>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</si>
  <si>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</si>
  <si>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</si>
  <si>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</si>
  <si>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</si>
  <si>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</si>
  <si>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</si>
  <si>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</si>
  <si>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</si>
  <si>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</si>
  <si>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</si>
  <si>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</si>
  <si>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</si>
  <si>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</si>
  <si>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</si>
  <si>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</si>
  <si>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</si>
  <si>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</si>
  <si>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</si>
  <si>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</si>
  <si>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</si>
  <si>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</si>
  <si>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</si>
  <si>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</si>
  <si>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</si>
  <si>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</si>
  <si>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</si>
  <si>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</si>
  <si>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</si>
  <si>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</si>
  <si>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</si>
  <si>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</si>
  <si>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</si>
  <si>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</si>
  <si>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</si>
  <si>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</si>
  <si>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</si>
  <si>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</si>
  <si>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</si>
  <si>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</si>
  <si>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</si>
  <si>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</si>
  <si>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</si>
  <si>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</si>
  <si>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</si>
  <si>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</si>
  <si>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</si>
  <si>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</si>
  <si>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</si>
  <si>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</si>
  <si>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</si>
  <si>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</si>
  <si>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</si>
  <si>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</si>
  <si>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</si>
  <si>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</si>
  <si>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</si>
  <si>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</si>
  <si>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</si>
  <si>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</si>
  <si>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</si>
  <si>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</si>
  <si>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</si>
  <si>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</si>
  <si>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</si>
  <si>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</si>
  <si>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</si>
  <si>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</si>
  <si>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</si>
  <si>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</si>
  <si>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</si>
  <si>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</si>
  <si>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</si>
  <si>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</si>
  <si>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</si>
  <si>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</si>
  <si>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</si>
  <si>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</si>
  <si>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</si>
  <si>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</si>
  <si>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</si>
  <si>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</si>
  <si>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</si>
  <si>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</si>
  <si>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</si>
  <si>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</si>
  <si>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</si>
  <si>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</si>
  <si>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</si>
  <si>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</si>
  <si>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</si>
  <si>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</si>
  <si>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</si>
  <si>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</si>
  <si>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</si>
  <si>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</si>
  <si>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</si>
  <si>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</si>
  <si>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</si>
  <si>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</si>
  <si>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</si>
  <si>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</si>
  <si>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</si>
  <si>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</si>
  <si>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</si>
  <si>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</si>
  <si>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</si>
  <si>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</si>
  <si>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</si>
  <si>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</si>
  <si>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</si>
  <si>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</si>
  <si>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</si>
  <si>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</si>
  <si>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</si>
  <si>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</si>
  <si>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</si>
  <si>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</si>
  <si>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</si>
  <si>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</si>
  <si>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</si>
  <si>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</si>
  <si>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</si>
  <si>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</si>
  <si>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</si>
  <si>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</si>
  <si>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</si>
  <si>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</si>
  <si>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</si>
  <si>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</si>
  <si>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</si>
  <si>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</si>
  <si>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</si>
  <si>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</si>
  <si>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</si>
  <si>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</si>
  <si>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</si>
  <si>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</si>
  <si>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</si>
  <si>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</si>
  <si>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</si>
  <si>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</si>
  <si>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</si>
  <si>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</si>
  <si>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</si>
  <si>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</si>
  <si>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</si>
  <si>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</si>
  <si>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</si>
  <si>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</si>
  <si>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</si>
  <si>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</si>
  <si>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</si>
  <si>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</si>
  <si>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</si>
  <si>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</si>
  <si>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</si>
  <si>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</si>
  <si>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</si>
  <si>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</si>
  <si>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</si>
  <si>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</si>
  <si>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</si>
  <si>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</si>
  <si>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</si>
  <si>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</si>
  <si>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</si>
  <si>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</si>
  <si>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</si>
  <si>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</si>
  <si>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</si>
  <si>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</si>
  <si>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</si>
  <si>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</si>
  <si>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</si>
  <si>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</si>
  <si>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</si>
  <si>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</si>
  <si>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</si>
  <si>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</si>
  <si>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</si>
  <si>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</si>
  <si>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</si>
  <si>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</si>
  <si>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</si>
  <si>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</si>
  <si>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</si>
  <si>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</si>
  <si>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</si>
  <si>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</si>
  <si>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</si>
  <si>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</si>
  <si>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</si>
  <si>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</si>
  <si>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</si>
  <si>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</si>
  <si>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</si>
  <si>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</si>
  <si>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</si>
  <si>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</si>
  <si>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</si>
  <si>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</si>
  <si>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</si>
  <si>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</si>
  <si>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</si>
  <si>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</si>
  <si>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</si>
  <si>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</si>
  <si>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</si>
  <si>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</si>
  <si>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</si>
  <si>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</si>
  <si>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</si>
  <si>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</si>
  <si>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</si>
  <si>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</si>
  <si>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</si>
  <si>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</si>
  <si>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</si>
  <si>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</si>
  <si>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</si>
  <si>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</si>
  <si>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</si>
  <si>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</si>
  <si>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</si>
  <si>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</si>
  <si>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</si>
  <si>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</si>
  <si>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</si>
  <si>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</si>
  <si>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</si>
  <si>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</si>
  <si>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</si>
  <si>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</si>
  <si>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</si>
  <si>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</si>
  <si>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</si>
  <si>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</si>
  <si>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</si>
  <si>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</si>
  <si>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</si>
  <si>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</si>
  <si>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</si>
  <si>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</si>
  <si>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</si>
  <si>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</si>
  <si>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</si>
  <si>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</si>
  <si>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</si>
  <si>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</si>
  <si>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</si>
  <si>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</si>
  <si>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</si>
  <si>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</si>
  <si>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</si>
  <si>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</si>
  <si>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</si>
  <si>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</si>
  <si>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</si>
  <si>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</si>
  <si>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</si>
  <si>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</si>
  <si>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</si>
  <si>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</si>
  <si>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</si>
  <si>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</si>
  <si>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</si>
  <si>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</si>
  <si>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</si>
  <si>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</si>
  <si>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</si>
  <si>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</si>
  <si>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</si>
  <si>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</si>
  <si>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</si>
  <si>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</si>
  <si>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</si>
  <si>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</si>
  <si>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</si>
  <si>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</si>
  <si>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</si>
  <si>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</si>
  <si>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</si>
  <si>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</si>
  <si>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</si>
  <si>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</si>
  <si>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</si>
  <si>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</si>
  <si>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</si>
  <si>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</si>
  <si>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</si>
  <si>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</si>
  <si>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</si>
  <si>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</si>
  <si>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</si>
  <si>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</si>
  <si>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</si>
  <si>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</si>
  <si>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</si>
  <si>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</si>
  <si>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</si>
  <si>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</si>
  <si>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</si>
  <si>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</si>
  <si>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</si>
  <si>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</si>
  <si>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</si>
  <si>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</si>
  <si>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</si>
  <si>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</si>
  <si>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</si>
  <si>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</si>
  <si>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</si>
  <si>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</si>
  <si>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</si>
  <si>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</si>
  <si>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</si>
  <si>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</si>
  <si>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</si>
  <si>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</si>
  <si>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</si>
  <si>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</si>
  <si>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</si>
  <si>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</si>
  <si>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</si>
  <si>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</si>
  <si>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</si>
  <si>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</si>
  <si>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</si>
  <si>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</si>
  <si>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</si>
  <si>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</si>
  <si>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</si>
  <si>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</si>
  <si>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</si>
  <si>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</si>
  <si>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</si>
  <si>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</si>
  <si>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</si>
  <si>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</si>
  <si>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</si>
  <si>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</si>
  <si>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</si>
  <si>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</si>
  <si>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</si>
  <si>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</si>
  <si>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</si>
  <si>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</si>
  <si>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</si>
  <si>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</si>
  <si>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</si>
  <si>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</si>
  <si>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</si>
  <si>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</si>
  <si>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</si>
  <si>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</si>
  <si>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</si>
  <si>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</si>
  <si>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</si>
  <si>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</si>
  <si>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</si>
  <si>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</si>
  <si>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</si>
  <si>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</si>
  <si>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</si>
  <si>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</si>
  <si>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</si>
  <si>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</si>
  <si>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</si>
  <si>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</si>
  <si>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</si>
  <si>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</si>
  <si>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</si>
  <si>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</si>
  <si>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</si>
  <si>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</si>
  <si>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</si>
  <si>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</si>
  <si>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</si>
  <si>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</si>
  <si>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</si>
  <si>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</si>
  <si>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</si>
  <si>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</si>
  <si>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</si>
  <si>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</si>
  <si>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</si>
  <si>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</si>
  <si>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</si>
  <si>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</si>
  <si>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</si>
  <si>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</si>
  <si>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</si>
  <si>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</si>
  <si>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</si>
  <si>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</si>
  <si>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</si>
  <si>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</si>
  <si>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</si>
  <si>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</si>
  <si>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</si>
  <si>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</si>
  <si>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</si>
  <si>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</si>
  <si>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</si>
  <si>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</si>
  <si>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</si>
  <si>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</si>
  <si>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</si>
  <si>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</si>
  <si>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</si>
  <si>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</si>
  <si>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</si>
  <si>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</si>
  <si>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</si>
  <si>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</si>
  <si>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</si>
  <si>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</si>
  <si>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</si>
  <si>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</si>
  <si>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</si>
  <si>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</si>
  <si>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</si>
  <si>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</si>
  <si>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</si>
  <si>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</si>
  <si>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</si>
  <si>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</si>
  <si>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</si>
  <si>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</si>
  <si>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</si>
  <si>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</si>
  <si>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</si>
  <si>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</si>
  <si>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</si>
  <si>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</si>
  <si>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</si>
  <si>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</si>
  <si>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</si>
  <si>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</si>
  <si>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</si>
  <si>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</si>
  <si>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</si>
  <si>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</si>
  <si>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</si>
  <si>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</si>
  <si>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</si>
  <si>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</si>
  <si>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</si>
  <si>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</si>
  <si>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</si>
  <si>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</si>
  <si>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</si>
  <si>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</si>
  <si>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</si>
  <si>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</si>
  <si>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</si>
  <si>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</si>
  <si>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</si>
  <si>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</si>
  <si>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</si>
  <si>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</si>
  <si>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</si>
  <si>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</si>
  <si>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</si>
  <si>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</si>
  <si>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</si>
  <si>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</si>
  <si>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</si>
  <si>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</si>
  <si>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</si>
  <si>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</si>
  <si>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</si>
  <si>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</si>
  <si>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</si>
  <si>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</si>
  <si>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</si>
  <si>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</si>
  <si>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</si>
  <si>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</si>
  <si>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</si>
  <si>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</si>
  <si>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</si>
  <si>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</si>
  <si>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</si>
  <si>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</si>
  <si>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</si>
  <si>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</si>
  <si>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</si>
  <si>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</si>
  <si>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</si>
  <si>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</si>
  <si>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</si>
  <si>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</si>
  <si>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</si>
  <si>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</si>
  <si>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</si>
  <si>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</si>
  <si>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</si>
  <si>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</si>
  <si>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</si>
  <si>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</si>
  <si>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</si>
  <si>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</si>
  <si>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</si>
  <si>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</si>
  <si>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</si>
  <si>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</si>
  <si>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</si>
  <si>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</si>
  <si>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</si>
  <si>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</si>
  <si>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</si>
  <si>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</si>
  <si>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</si>
  <si>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</si>
  <si>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</si>
  <si>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</si>
  <si>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</si>
  <si>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</si>
  <si>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</si>
  <si>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</si>
  <si>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</si>
  <si>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</si>
  <si>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</si>
  <si>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</si>
  <si>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</si>
  <si>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</si>
  <si>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</si>
  <si>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</si>
  <si>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</si>
  <si>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</si>
  <si>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</si>
  <si>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</si>
  <si>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</si>
  <si>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</si>
  <si>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</si>
  <si>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</si>
  <si>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</si>
  <si>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</si>
  <si>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</si>
  <si>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</si>
  <si>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</si>
  <si>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</si>
  <si>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</si>
  <si>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</si>
  <si>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</si>
  <si>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</si>
  <si>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</si>
  <si>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</si>
  <si>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</si>
  <si>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</si>
  <si>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</si>
  <si>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</si>
  <si>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</si>
  <si>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</si>
  <si>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</si>
  <si>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</si>
  <si>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</si>
  <si>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</si>
  <si>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</si>
  <si>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</si>
  <si>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</si>
  <si>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</si>
  <si>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</si>
  <si>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</si>
  <si>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</si>
  <si>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</si>
  <si>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</si>
  <si>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</si>
  <si>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</si>
  <si>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</si>
  <si>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</si>
  <si>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</si>
  <si>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</si>
  <si>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</si>
  <si>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</si>
  <si>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</si>
  <si>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</si>
  <si>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</si>
  <si>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</si>
  <si>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</si>
  <si>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</si>
  <si>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</si>
  <si>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</si>
  <si>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</si>
  <si>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</si>
  <si>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</si>
  <si>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</si>
  <si>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</si>
  <si>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</si>
  <si>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</si>
  <si>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</si>
  <si>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</si>
  <si>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</si>
  <si>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</si>
  <si>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</si>
  <si>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</si>
  <si>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</si>
  <si>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</si>
  <si>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</si>
  <si>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</si>
  <si>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</si>
  <si>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</si>
  <si>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</si>
  <si>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</si>
  <si>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</si>
  <si>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</si>
  <si>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</si>
  <si>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</si>
  <si>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</si>
  <si>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</si>
  <si>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</si>
  <si>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</si>
  <si>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</si>
  <si>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</si>
  <si>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</si>
  <si>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</si>
  <si>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</si>
  <si>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</si>
  <si>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</si>
  <si>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</si>
  <si>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</si>
  <si>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</si>
  <si>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</si>
  <si>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</si>
  <si>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</si>
  <si>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</si>
  <si>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</si>
  <si>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</si>
  <si>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</si>
  <si>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</si>
  <si>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</si>
  <si>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</si>
  <si>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</si>
  <si>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</si>
  <si>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</si>
  <si>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</si>
  <si>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</si>
  <si>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</si>
  <si>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</si>
  <si>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</si>
  <si>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</si>
  <si>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</si>
  <si>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</si>
  <si>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</si>
  <si>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</si>
  <si>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</si>
  <si>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</si>
  <si>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</si>
  <si>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</si>
  <si>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</si>
  <si>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</si>
  <si>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</si>
  <si>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</si>
  <si>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</si>
  <si>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</si>
  <si>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</si>
  <si>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</si>
  <si>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</si>
  <si>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</si>
  <si>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</si>
  <si>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</si>
  <si>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</si>
  <si>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</si>
  <si>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</si>
  <si>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</si>
  <si>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</si>
  <si>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</si>
  <si>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</si>
  <si>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</si>
  <si>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</si>
  <si>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</si>
  <si>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</si>
  <si>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</si>
  <si>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</si>
  <si>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</si>
  <si>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</si>
  <si>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</si>
  <si>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</si>
  <si>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</si>
  <si>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</si>
  <si>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</si>
  <si>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</si>
  <si>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</si>
  <si>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</si>
  <si>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</si>
  <si>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</si>
  <si>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</si>
  <si>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</si>
  <si>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</si>
  <si>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</si>
  <si>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</si>
  <si>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</si>
  <si>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</si>
  <si>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</si>
  <si>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</si>
  <si>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</si>
  <si>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</si>
  <si>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</si>
  <si>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</si>
  <si>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</si>
  <si>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</si>
  <si>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</si>
  <si>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</si>
  <si>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</si>
  <si>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</si>
  <si>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</si>
  <si>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</si>
  <si>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</si>
  <si>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</si>
  <si>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</si>
  <si>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</si>
  <si>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</si>
  <si>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</si>
  <si>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</si>
  <si>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</si>
  <si>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</si>
  <si>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</si>
  <si>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</si>
  <si>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</si>
  <si>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</si>
  <si>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</si>
  <si>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</si>
  <si>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</si>
  <si>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</si>
  <si>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</si>
  <si>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</si>
  <si>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</si>
  <si>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</si>
  <si>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</si>
  <si>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</si>
  <si>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</si>
  <si>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</si>
  <si>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</si>
  <si>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</si>
  <si>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</si>
  <si>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</si>
  <si>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</si>
  <si>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</si>
  <si>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</si>
  <si>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</si>
  <si>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</si>
  <si>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</si>
  <si>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</si>
  <si>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</si>
  <si>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</si>
  <si>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</si>
  <si>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</si>
  <si>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</si>
  <si>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</si>
  <si>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</si>
  <si>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</si>
  <si>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</si>
  <si>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</si>
  <si>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</si>
  <si>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</si>
  <si>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</si>
  <si>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</si>
  <si>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</si>
  <si>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</si>
  <si>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</si>
  <si>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</si>
  <si>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</si>
  <si>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</si>
  <si>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</si>
  <si>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</si>
  <si>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</si>
  <si>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</si>
  <si>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</si>
  <si>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</si>
  <si>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</si>
  <si>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</si>
  <si>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</si>
  <si>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</si>
  <si>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</si>
  <si>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</si>
  <si>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</si>
  <si>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</si>
  <si>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</si>
  <si>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</si>
  <si>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</si>
  <si>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</si>
  <si>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</si>
  <si>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</si>
  <si>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</si>
  <si>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</si>
  <si>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</si>
  <si>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</si>
  <si>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</si>
  <si>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</si>
  <si>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</si>
  <si>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</si>
  <si>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</si>
  <si>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</si>
  <si>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</si>
  <si>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</si>
  <si>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</si>
  <si>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</si>
  <si>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</si>
  <si>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</si>
  <si>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</si>
  <si>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</si>
  <si>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</si>
  <si>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</si>
  <si>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</si>
  <si>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</si>
  <si>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</si>
  <si>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</si>
  <si>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</si>
  <si>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</si>
  <si>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</si>
  <si>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</si>
  <si>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</si>
  <si>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</si>
  <si>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</si>
  <si>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</si>
  <si>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</si>
  <si>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</si>
  <si>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</si>
  <si>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</si>
  <si>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</si>
  <si>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</si>
  <si>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</si>
  <si>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</si>
  <si>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</si>
  <si>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</si>
  <si>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</si>
  <si>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</si>
  <si>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</si>
  <si>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</si>
  <si>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</si>
  <si>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</si>
  <si>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</si>
  <si>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</si>
  <si>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</si>
  <si>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</si>
  <si>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</si>
  <si>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</si>
  <si>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</si>
  <si>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</si>
  <si>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</si>
  <si>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</si>
  <si>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</si>
  <si>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</si>
  <si>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</si>
  <si>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</si>
  <si>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</si>
  <si>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</si>
  <si>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</si>
  <si>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</si>
  <si>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</si>
  <si>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</si>
  <si>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</si>
  <si>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</si>
  <si>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</si>
  <si>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</si>
  <si>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</si>
  <si>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</si>
  <si>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</si>
  <si>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</si>
  <si>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</si>
  <si>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</si>
  <si>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</si>
  <si>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</si>
  <si>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</si>
  <si>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</si>
  <si>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</si>
  <si>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</si>
  <si>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</si>
  <si>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</si>
  <si>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</si>
  <si>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</si>
  <si>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</si>
  <si>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</si>
  <si>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</si>
  <si>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</si>
  <si>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</si>
  <si>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</si>
  <si>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</si>
  <si>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</si>
  <si>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</si>
  <si>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</si>
  <si>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</si>
  <si>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</si>
  <si>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</si>
  <si>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</si>
  <si>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</si>
  <si>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</si>
  <si>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</si>
  <si>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</si>
  <si>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</si>
  <si>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</si>
  <si>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</si>
  <si>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</si>
  <si>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</si>
  <si>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</si>
  <si>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</si>
  <si>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</si>
  <si>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</si>
  <si>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</si>
  <si>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</si>
  <si>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</si>
  <si>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</si>
  <si>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</si>
  <si>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</si>
  <si>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</si>
  <si>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</si>
  <si>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</si>
  <si>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</si>
  <si>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</si>
  <si>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</si>
  <si>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</si>
  <si>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</si>
  <si>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</si>
  <si>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</si>
  <si>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</si>
  <si>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</si>
  <si>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</si>
  <si>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</si>
  <si>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</si>
  <si>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</si>
  <si>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</si>
  <si>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</si>
  <si>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</si>
  <si>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</si>
  <si>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</si>
  <si>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</si>
  <si>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</si>
  <si>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</si>
  <si>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</si>
  <si>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</si>
  <si>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</si>
  <si>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</si>
  <si>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</si>
  <si>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</si>
  <si>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</si>
  <si>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</si>
  <si>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</si>
  <si>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</si>
  <si>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</si>
  <si>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</si>
  <si>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</si>
  <si>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</si>
  <si>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</si>
  <si>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</si>
  <si>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</si>
  <si>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</si>
  <si>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</si>
  <si>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</si>
  <si>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</si>
  <si>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</si>
  <si>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</si>
  <si>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</si>
  <si>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</si>
  <si>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</si>
  <si>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</si>
  <si>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</si>
  <si>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</si>
  <si>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</si>
  <si>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</si>
  <si>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</si>
  <si>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</si>
  <si>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</si>
  <si>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</si>
  <si>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</si>
  <si>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</si>
  <si>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</si>
  <si>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</si>
  <si>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</si>
  <si>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</si>
  <si>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</si>
  <si>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</si>
  <si>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</si>
  <si>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</si>
  <si>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</si>
  <si>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</si>
  <si>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</si>
  <si>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</si>
  <si>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</si>
  <si>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</si>
  <si>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</si>
  <si>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</si>
  <si>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</si>
  <si>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</si>
  <si>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</si>
  <si>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</si>
  <si>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</si>
  <si>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</si>
  <si>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</si>
  <si>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</si>
  <si>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</si>
  <si>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</si>
  <si>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</si>
  <si>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</si>
  <si>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</si>
  <si>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</si>
  <si>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</si>
  <si>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</si>
  <si>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</si>
  <si>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</si>
  <si>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</si>
  <si>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</si>
  <si>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</si>
  <si>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</si>
  <si>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</si>
  <si>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</si>
  <si>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</si>
  <si>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</si>
  <si>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</si>
  <si>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</si>
  <si>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</si>
  <si>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</si>
  <si>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</si>
  <si>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</si>
  <si>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</si>
  <si>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</si>
  <si>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</si>
  <si>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</si>
  <si>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</si>
  <si>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</si>
  <si>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</si>
  <si>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</si>
  <si>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</si>
  <si>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</si>
  <si>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</si>
  <si>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</si>
  <si>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</si>
  <si>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</si>
  <si>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</si>
  <si>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</si>
  <si>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</si>
  <si>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</si>
  <si>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</si>
  <si>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</si>
  <si>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</si>
  <si>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</si>
  <si>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</si>
  <si>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</si>
  <si>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</si>
  <si>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</si>
  <si>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</si>
  <si>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</si>
  <si>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</si>
  <si>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</si>
  <si>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</si>
  <si>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</si>
  <si>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</si>
  <si>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</si>
  <si>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</si>
  <si>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</si>
  <si>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</si>
  <si>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</si>
  <si>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</si>
  <si>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</si>
  <si>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</si>
  <si>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</si>
  <si>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</si>
  <si>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</si>
  <si>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</si>
  <si>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</si>
  <si>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</si>
  <si>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</si>
  <si>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</si>
  <si>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</si>
  <si>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</si>
  <si>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</si>
  <si>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</si>
  <si>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</si>
  <si>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</si>
  <si>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</si>
  <si>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</si>
  <si>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</si>
  <si>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</si>
  <si>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</si>
  <si>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</si>
  <si>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</si>
  <si>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</si>
  <si>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</si>
  <si>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</si>
  <si>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</si>
  <si>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</si>
  <si>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</si>
  <si>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</si>
  <si>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</si>
  <si>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</si>
  <si>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</si>
  <si>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</si>
  <si>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</si>
  <si>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</si>
  <si>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</si>
  <si>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</si>
  <si>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</si>
  <si>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</si>
  <si>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</si>
  <si>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</si>
  <si>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</si>
  <si>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</si>
  <si>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</si>
  <si>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</si>
  <si>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</si>
  <si>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</si>
  <si>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</si>
  <si>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</si>
  <si>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</si>
  <si>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</si>
  <si>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</si>
  <si>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</si>
  <si>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</si>
  <si>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</si>
  <si>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</si>
  <si>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</si>
  <si>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</si>
  <si>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</si>
  <si>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</si>
  <si>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</si>
  <si>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</si>
  <si>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</si>
  <si>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</si>
  <si>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</si>
  <si>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</si>
  <si>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</si>
  <si>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</si>
  <si>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</si>
  <si>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</si>
  <si>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</si>
  <si>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</si>
  <si>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</si>
  <si>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</si>
  <si>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</si>
  <si>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</si>
  <si>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</si>
  <si>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</si>
  <si>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</si>
  <si>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</si>
  <si>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</si>
  <si>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</si>
  <si>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</si>
  <si>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</si>
  <si>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</si>
  <si>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</si>
  <si>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</si>
  <si>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</si>
  <si>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</si>
  <si>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</si>
  <si>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</si>
  <si>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</si>
  <si>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</si>
  <si>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</si>
  <si>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</si>
  <si>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</si>
  <si>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</si>
  <si>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</si>
  <si>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</si>
  <si>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</si>
  <si>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</si>
  <si>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</si>
  <si>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</si>
  <si>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</si>
  <si>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</si>
  <si>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</si>
  <si>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</si>
  <si>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</si>
  <si>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</si>
  <si>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</si>
  <si>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</si>
  <si>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</si>
  <si>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</si>
  <si>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</si>
  <si>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</si>
  <si>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</si>
  <si>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</si>
  <si>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</si>
  <si>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</si>
  <si>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</si>
  <si>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</si>
  <si>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</si>
  <si>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</si>
  <si>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</si>
  <si>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</si>
  <si>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</si>
  <si>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</si>
  <si>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</si>
  <si>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</si>
  <si>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</si>
  <si>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</si>
  <si>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</si>
  <si>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</si>
  <si>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</si>
  <si>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</si>
  <si>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</si>
  <si>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</si>
  <si>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</si>
  <si>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</si>
  <si>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</si>
  <si>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</si>
  <si>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</si>
  <si>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</si>
  <si>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</si>
  <si>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</si>
  <si>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</si>
  <si>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</si>
  <si>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</si>
  <si>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</si>
  <si>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</si>
  <si>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</si>
  <si>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</si>
  <si>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</si>
  <si>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</si>
  <si>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</si>
  <si>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</si>
  <si>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</si>
  <si>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</si>
  <si>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</si>
  <si>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</si>
  <si>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</si>
  <si>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</si>
  <si>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</si>
  <si>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</si>
  <si>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</si>
  <si>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</si>
  <si>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</si>
  <si>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</si>
  <si>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</si>
  <si>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</si>
  <si>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</si>
  <si>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</si>
  <si>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</si>
  <si>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</si>
  <si>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</si>
  <si>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</si>
  <si>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</si>
  <si>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</si>
  <si>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</si>
  <si>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</si>
  <si>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</si>
  <si>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</si>
  <si>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</si>
  <si>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</si>
  <si>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</si>
  <si>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</si>
  <si>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</si>
  <si>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</si>
  <si>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</si>
  <si>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</si>
  <si>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</si>
  <si>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</si>
  <si>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</si>
  <si>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</si>
  <si>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</si>
  <si>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</si>
  <si>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</si>
  <si>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</si>
  <si>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</si>
  <si>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</si>
  <si>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</si>
  <si>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</si>
  <si>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</si>
  <si>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</si>
  <si>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</si>
  <si>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</si>
  <si>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</si>
  <si>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</si>
  <si>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</si>
  <si>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</si>
  <si>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</si>
  <si>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</si>
  <si>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</si>
  <si>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</si>
  <si>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</si>
  <si>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</si>
  <si>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</si>
  <si>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</si>
  <si>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</si>
  <si>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</si>
  <si>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</si>
  <si>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</si>
  <si>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</si>
  <si>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</si>
  <si>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</si>
  <si>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</si>
  <si>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</si>
  <si>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</si>
  <si>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</si>
  <si>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</si>
  <si>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</si>
  <si>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</si>
  <si>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</si>
  <si>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</si>
  <si>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</si>
  <si>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</si>
  <si>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</si>
  <si>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</si>
  <si>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</si>
  <si>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</si>
  <si>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</si>
  <si>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</si>
  <si>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</si>
  <si>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</si>
  <si>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</si>
  <si>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</si>
  <si>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</si>
  <si>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</si>
  <si>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</si>
  <si>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</si>
  <si>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</si>
  <si>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</si>
  <si>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</si>
  <si>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</si>
  <si>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</si>
  <si>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</si>
  <si>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</si>
  <si>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</si>
  <si>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</si>
  <si>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</si>
  <si>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</si>
  <si>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</si>
  <si>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</si>
  <si>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</si>
  <si>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</si>
  <si>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</si>
  <si>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</si>
  <si>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</si>
  <si>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</si>
  <si>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</si>
  <si>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</si>
  <si>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</si>
  <si>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</si>
  <si>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</si>
  <si>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</si>
  <si>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</si>
  <si>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</si>
  <si>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</si>
  <si>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</si>
  <si>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</si>
  <si>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</si>
  <si>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</si>
  <si>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</si>
  <si>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</si>
  <si>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</si>
  <si>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</si>
  <si>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</si>
  <si>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</si>
  <si>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</si>
  <si>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</si>
  <si>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</si>
  <si>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</si>
  <si>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</si>
  <si>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</si>
  <si>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</si>
  <si>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</si>
  <si>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</si>
  <si>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</si>
  <si>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</si>
  <si>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</si>
  <si>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</si>
  <si>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</si>
  <si>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</si>
  <si>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</si>
  <si>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</si>
  <si>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</si>
  <si>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</si>
  <si>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</si>
  <si>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</si>
  <si>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</si>
  <si>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</si>
  <si>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</si>
  <si>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</si>
  <si>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</si>
  <si>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</si>
  <si>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</si>
  <si>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</si>
  <si>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</si>
  <si>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</si>
  <si>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</si>
  <si>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</si>
  <si>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</si>
  <si>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</si>
  <si>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</si>
  <si>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</si>
  <si>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</si>
  <si>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</si>
  <si>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</si>
  <si>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</si>
  <si>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</si>
  <si>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</si>
  <si>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</si>
  <si>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</si>
  <si>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</si>
  <si>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</si>
  <si>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</si>
  <si>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</si>
  <si>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</si>
  <si>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</si>
  <si>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</si>
  <si>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</si>
  <si>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</si>
  <si>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</si>
  <si>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</si>
  <si>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</si>
  <si>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</si>
  <si>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</si>
  <si>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</si>
  <si>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</si>
  <si>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</si>
  <si>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</si>
  <si>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</si>
  <si>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</si>
  <si>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</si>
  <si>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</si>
  <si>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</si>
  <si>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</si>
  <si>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</si>
  <si>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</si>
  <si>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</si>
  <si>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</si>
  <si>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</si>
  <si>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</si>
  <si>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</si>
  <si>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</si>
  <si>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</si>
  <si>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</si>
  <si>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</si>
  <si>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</si>
  <si>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</si>
  <si>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</si>
  <si>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</si>
  <si>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</si>
  <si>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</si>
  <si>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</si>
  <si>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</si>
  <si>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</si>
  <si>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</si>
  <si>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</si>
  <si>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</si>
  <si>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</si>
  <si>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</si>
  <si>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</si>
  <si>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</si>
  <si>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</si>
  <si>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</si>
  <si>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</si>
  <si>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</si>
  <si>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</si>
  <si>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</si>
  <si>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</si>
  <si>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</si>
  <si>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</si>
  <si>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</si>
  <si>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</si>
  <si>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</si>
  <si>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</si>
  <si>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</si>
  <si>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</si>
  <si>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</si>
  <si>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</si>
  <si>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</si>
  <si>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</si>
  <si>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</si>
  <si>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</si>
  <si>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</si>
  <si>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</si>
  <si>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</si>
  <si>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</si>
  <si>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</si>
  <si>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</si>
  <si>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</si>
  <si>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</si>
  <si>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</si>
  <si>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</si>
  <si>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</si>
  <si>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</si>
  <si>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</si>
  <si>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</si>
  <si>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</si>
  <si>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</si>
  <si>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</si>
  <si>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</si>
  <si>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</si>
  <si>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</si>
  <si>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</si>
  <si>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</si>
  <si>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</si>
  <si>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</si>
  <si>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</si>
  <si>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</si>
  <si>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</si>
  <si>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</si>
  <si>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</si>
  <si>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</si>
  <si>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</si>
  <si>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</si>
  <si>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</si>
  <si>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</si>
  <si>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</si>
  <si>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</si>
  <si>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</si>
  <si>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</si>
  <si>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</si>
  <si>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</si>
  <si>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</si>
  <si>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</si>
  <si>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</si>
  <si>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</si>
  <si>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</si>
  <si>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</si>
  <si>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</si>
  <si>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</si>
  <si>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</si>
  <si>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</si>
  <si>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</si>
  <si>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</si>
  <si>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</si>
  <si>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</si>
  <si>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</si>
  <si>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</si>
  <si>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</si>
  <si>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</si>
  <si>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</si>
  <si>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</si>
  <si>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</si>
  <si>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</si>
  <si>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</si>
  <si>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</si>
  <si>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</si>
  <si>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</si>
  <si>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</si>
  <si>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</si>
  <si>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</si>
  <si>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</si>
  <si>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</si>
  <si>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</si>
  <si>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</si>
  <si>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</si>
  <si>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</si>
  <si>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</si>
  <si>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</si>
  <si>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</si>
  <si>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</si>
  <si>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</si>
  <si>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</si>
  <si>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</si>
  <si>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</si>
  <si>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</si>
  <si>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</si>
  <si>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</si>
  <si>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</si>
  <si>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</si>
  <si>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</si>
  <si>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</si>
  <si>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</si>
  <si>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</si>
  <si>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</si>
  <si>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</si>
  <si>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</si>
  <si>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</si>
  <si>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</si>
  <si>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</si>
  <si>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</si>
  <si>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</si>
  <si>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</si>
  <si>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</si>
  <si>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</si>
  <si>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</si>
  <si>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</si>
  <si>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</si>
  <si>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</si>
  <si>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</si>
  <si>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</si>
  <si>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</si>
  <si>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</si>
  <si>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</si>
  <si>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</si>
  <si>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</si>
  <si>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</si>
  <si>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</si>
  <si>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</si>
  <si>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</si>
  <si>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</si>
  <si>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</si>
  <si>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</si>
  <si>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</si>
  <si>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</si>
  <si>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</si>
  <si>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</si>
  <si>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</si>
  <si>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</si>
  <si>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</si>
  <si>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</si>
  <si>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</si>
  <si>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</si>
  <si>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</si>
  <si>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</si>
  <si>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</si>
  <si>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</si>
  <si>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</si>
  <si>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</si>
  <si>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</si>
  <si>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</si>
  <si>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</si>
  <si>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</si>
  <si>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</si>
  <si>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</si>
  <si>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</si>
  <si>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</si>
  <si>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</si>
  <si>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</si>
  <si>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</si>
  <si>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</si>
  <si>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</si>
  <si>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</si>
  <si>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</si>
  <si>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</si>
  <si>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</si>
  <si>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</si>
  <si>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</si>
  <si>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</si>
  <si>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</si>
  <si>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</si>
  <si>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</si>
  <si>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</si>
  <si>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</si>
  <si>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</si>
  <si>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</si>
  <si>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</si>
  <si>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</si>
  <si>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</si>
  <si>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</si>
  <si>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</si>
  <si>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</si>
  <si>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</si>
  <si>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</si>
  <si>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</si>
  <si>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</si>
  <si>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</si>
  <si>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</si>
  <si>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</si>
  <si>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</si>
  <si>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</si>
  <si>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</si>
  <si>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</si>
  <si>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</si>
  <si>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</si>
  <si>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</si>
  <si>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</si>
  <si>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</si>
  <si>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</si>
  <si>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</si>
  <si>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</si>
  <si>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</si>
  <si>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</si>
  <si>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</si>
  <si>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</si>
  <si>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</si>
  <si>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</si>
  <si>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</si>
  <si>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</si>
  <si>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</si>
  <si>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</si>
  <si>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</si>
  <si>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</si>
  <si>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</si>
  <si>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</si>
  <si>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</si>
  <si>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</si>
  <si>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</si>
  <si>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</si>
  <si>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</si>
  <si>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</si>
  <si>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</si>
  <si>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</si>
  <si>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</si>
  <si>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</si>
  <si>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</si>
  <si>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</si>
  <si>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</si>
  <si>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</si>
  <si>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</si>
  <si>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</si>
  <si>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</si>
  <si>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</si>
  <si>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</si>
  <si>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</si>
  <si>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</si>
  <si>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</si>
  <si>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</si>
  <si>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</si>
  <si>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</si>
  <si>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</si>
  <si>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</si>
  <si>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</si>
  <si>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</si>
  <si>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</si>
  <si>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</si>
  <si>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</si>
  <si>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</si>
  <si>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</si>
  <si>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</si>
  <si>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</si>
  <si>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</si>
  <si>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</si>
  <si>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</si>
  <si>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</si>
  <si>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</si>
  <si>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</si>
  <si>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</si>
  <si>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</si>
  <si>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</si>
  <si>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</si>
  <si>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</si>
  <si>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</si>
  <si>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</si>
  <si>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</si>
  <si>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</si>
  <si>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</si>
  <si>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</si>
  <si>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</si>
  <si>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</si>
  <si>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</si>
  <si>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</si>
  <si>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</si>
  <si>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</si>
  <si>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</si>
  <si>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</si>
  <si>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</si>
  <si>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</si>
  <si>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</si>
  <si>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</si>
  <si>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</si>
  <si>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</si>
  <si>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</si>
  <si>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</si>
  <si>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</si>
  <si>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</si>
  <si>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</si>
  <si>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</si>
  <si>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</si>
  <si>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</si>
  <si>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</si>
  <si>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</si>
  <si>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</si>
  <si>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</si>
  <si>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</si>
  <si>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</si>
  <si>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</si>
  <si>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</si>
  <si>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</si>
  <si>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</si>
  <si>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</si>
  <si>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</si>
  <si>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</si>
  <si>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</si>
  <si>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</si>
  <si>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</si>
  <si>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</si>
  <si>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</si>
  <si>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</si>
  <si>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</si>
  <si>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</si>
  <si>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</si>
  <si>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</si>
  <si>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</si>
  <si>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</si>
  <si>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</si>
  <si>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</si>
  <si>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</si>
  <si>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</si>
  <si>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</si>
  <si>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</si>
  <si>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</si>
  <si>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</si>
  <si>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</si>
  <si>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</si>
  <si>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</si>
  <si>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</si>
  <si>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</si>
  <si>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</si>
  <si>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</si>
  <si>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</si>
  <si>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</si>
  <si>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</si>
  <si>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</si>
  <si>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</si>
  <si>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</si>
  <si>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</si>
  <si>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</si>
  <si>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</si>
  <si>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</si>
  <si>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</si>
  <si>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</si>
  <si>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</si>
  <si>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</si>
  <si>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</si>
  <si>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</si>
  <si>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</si>
  <si>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</si>
  <si>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</si>
  <si>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</si>
  <si>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</si>
  <si>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</si>
  <si>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</si>
  <si>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</si>
  <si>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</si>
  <si>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</si>
  <si>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</si>
  <si>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</si>
  <si>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</si>
  <si>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</si>
  <si>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</si>
  <si>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</si>
  <si>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</si>
  <si>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</si>
  <si>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</si>
  <si>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</si>
  <si>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</si>
  <si>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</si>
  <si>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</si>
  <si>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</si>
  <si>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</si>
  <si>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</si>
  <si>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</si>
  <si>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</si>
  <si>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</si>
  <si>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</si>
  <si>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</si>
  <si>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</si>
  <si>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</si>
  <si>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</si>
  <si>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</si>
  <si>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</si>
  <si>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</si>
  <si>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</si>
  <si>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</si>
  <si>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</si>
  <si>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</si>
  <si>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</si>
  <si>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</si>
  <si>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</si>
  <si>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</si>
  <si>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</si>
  <si>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</si>
  <si>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</si>
  <si>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</si>
  <si>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</si>
  <si>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</si>
  <si>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</si>
  <si>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</si>
  <si>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</si>
  <si>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</si>
  <si>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</si>
  <si>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</si>
  <si>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</si>
  <si>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</si>
  <si>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</si>
  <si>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</si>
  <si>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</si>
  <si>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</si>
  <si>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</si>
  <si>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</si>
  <si>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</si>
  <si>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</si>
  <si>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</si>
  <si>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</si>
  <si>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</si>
  <si>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</si>
  <si>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</si>
  <si>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</si>
  <si>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</si>
  <si>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</si>
  <si>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</si>
  <si>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</si>
  <si>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</si>
  <si>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</si>
  <si>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</si>
  <si>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</si>
  <si>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</si>
  <si>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</si>
  <si>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</si>
  <si>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</si>
  <si>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</si>
  <si>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</si>
  <si>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</si>
  <si>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</si>
  <si>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</si>
  <si>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</si>
  <si>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</si>
  <si>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</si>
  <si>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</si>
  <si>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</si>
  <si>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</si>
  <si>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</si>
  <si>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</si>
  <si>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</si>
  <si>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</si>
  <si>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</si>
  <si>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</si>
  <si>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</si>
  <si>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</si>
  <si>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</si>
  <si>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</si>
  <si>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</si>
  <si>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</si>
  <si>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</si>
  <si>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</si>
  <si>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</si>
  <si>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</si>
  <si>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</si>
  <si>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</si>
  <si>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</si>
  <si>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</si>
  <si>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</si>
  <si>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</si>
  <si>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</si>
  <si>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</si>
  <si>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</si>
  <si>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</si>
  <si>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</si>
  <si>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</si>
  <si>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</si>
  <si>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</si>
  <si>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</si>
  <si>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</si>
  <si>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</si>
  <si>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</si>
  <si>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</si>
  <si>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</si>
  <si>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</si>
  <si>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</si>
  <si>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</si>
  <si>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</si>
  <si>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</si>
  <si>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</si>
  <si>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</si>
  <si>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</si>
  <si>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</si>
  <si>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</si>
  <si>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</si>
  <si>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</si>
  <si>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</si>
  <si>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</si>
  <si>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</si>
  <si>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</si>
  <si>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</si>
  <si>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</si>
  <si>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</si>
  <si>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</si>
  <si>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</si>
  <si>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</si>
  <si>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</si>
  <si>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</si>
  <si>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</si>
  <si>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</si>
  <si>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</si>
  <si>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</si>
  <si>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</si>
  <si>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</si>
  <si>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</si>
  <si>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</si>
  <si>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</si>
  <si>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</si>
  <si>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</si>
  <si>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</si>
  <si>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</si>
  <si>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</si>
  <si>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</si>
  <si>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</si>
  <si>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</si>
  <si>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</si>
  <si>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</si>
  <si>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</si>
  <si>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</si>
  <si>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</si>
  <si>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</si>
  <si>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</si>
  <si>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</si>
  <si>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</si>
  <si>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</si>
  <si>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</si>
  <si>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</si>
  <si>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</si>
  <si>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</si>
  <si>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</si>
  <si>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</si>
  <si>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</si>
  <si>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</si>
  <si>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</si>
  <si>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</si>
  <si>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</si>
  <si>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</si>
  <si>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</si>
  <si>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</si>
  <si>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</si>
  <si>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</si>
  <si>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</si>
  <si>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</si>
  <si>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</si>
  <si>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</si>
  <si>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</si>
  <si>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</si>
  <si>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</si>
  <si>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</si>
  <si>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</si>
  <si>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</si>
  <si>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</si>
  <si>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</si>
  <si>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</si>
  <si>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</si>
  <si>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</si>
  <si>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</si>
  <si>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</si>
  <si>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</si>
  <si>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</si>
  <si>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</si>
  <si>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</si>
  <si>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</si>
  <si>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</si>
  <si>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</si>
  <si>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</si>
  <si>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</si>
  <si>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</si>
  <si>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</si>
  <si>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</si>
  <si>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</si>
  <si>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</si>
  <si>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</si>
  <si>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</si>
  <si>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</si>
  <si>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</si>
  <si>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</si>
  <si>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</si>
  <si>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</si>
  <si>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</si>
  <si>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</si>
  <si>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</si>
  <si>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</si>
  <si>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</si>
  <si>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</si>
  <si>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</si>
  <si>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</si>
  <si>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</si>
  <si>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</si>
  <si>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</si>
  <si>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</si>
  <si>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</si>
  <si>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</si>
  <si>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</si>
  <si>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</si>
  <si>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</si>
  <si>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</si>
  <si>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</si>
  <si>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</si>
  <si>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</si>
  <si>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</si>
  <si>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</si>
  <si>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</si>
  <si>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</si>
  <si>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</si>
  <si>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</si>
  <si>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</si>
  <si>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</si>
  <si>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</si>
  <si>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</si>
  <si>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</si>
  <si>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</si>
  <si>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</si>
  <si>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</si>
  <si>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</si>
  <si>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</si>
  <si>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</si>
  <si>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</si>
  <si>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</si>
  <si>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</si>
  <si>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</si>
  <si>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</si>
  <si>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</si>
  <si>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</si>
  <si>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</si>
  <si>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</si>
  <si>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</si>
  <si>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</si>
  <si>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</si>
  <si>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</si>
  <si>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</si>
  <si>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</si>
  <si>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</si>
  <si>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</si>
  <si>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</si>
  <si>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</si>
  <si>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</si>
  <si>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</si>
  <si>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</si>
  <si>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</si>
  <si>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</si>
  <si>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</si>
  <si>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</si>
  <si>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</si>
  <si>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</si>
  <si>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</si>
  <si>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</si>
  <si>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</si>
  <si>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</si>
  <si>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</si>
  <si>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</si>
  <si>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</si>
  <si>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</si>
  <si>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</si>
  <si>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</si>
  <si>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</si>
  <si>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</si>
  <si>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</si>
  <si>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</si>
  <si>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</si>
  <si>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</si>
  <si>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</si>
  <si>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</si>
  <si>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</si>
  <si>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</si>
  <si>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</si>
  <si>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</si>
  <si>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</si>
  <si>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</si>
  <si>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</si>
  <si>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</si>
  <si>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</si>
  <si>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</si>
  <si>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</si>
  <si>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</si>
  <si>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</si>
  <si>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</si>
  <si>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</si>
  <si>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</si>
  <si>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</si>
  <si>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</si>
  <si>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</si>
  <si>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</si>
  <si>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</si>
  <si>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</si>
  <si>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</si>
  <si>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</si>
  <si>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</si>
  <si>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</si>
  <si>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</si>
  <si>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</si>
  <si>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</si>
  <si>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</si>
  <si>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</si>
  <si>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</si>
  <si>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</si>
  <si>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</si>
  <si>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</si>
  <si>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</si>
  <si>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</si>
  <si>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</si>
  <si>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</si>
  <si>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</si>
  <si>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</si>
  <si>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</si>
  <si>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</si>
  <si>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</si>
  <si>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</si>
  <si>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</si>
  <si>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</si>
  <si>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</si>
  <si>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</si>
  <si>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</si>
  <si>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</si>
  <si>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</si>
  <si>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</si>
  <si>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</si>
  <si>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</si>
  <si>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</si>
  <si>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</si>
  <si>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</si>
  <si>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</si>
  <si>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</si>
  <si>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</si>
  <si>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</si>
  <si>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</si>
  <si>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</si>
  <si>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</si>
  <si>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</si>
  <si>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</si>
  <si>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</si>
  <si>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</si>
  <si>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</si>
  <si>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</si>
  <si>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</si>
  <si>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</si>
  <si>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</si>
  <si>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</si>
  <si>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</si>
  <si>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</si>
  <si>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</si>
  <si>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</si>
  <si>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</si>
  <si>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</si>
  <si>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</si>
  <si>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</si>
  <si>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</si>
  <si>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</si>
  <si>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</si>
  <si>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</si>
  <si>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</si>
  <si>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</si>
  <si>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</si>
  <si>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</si>
  <si>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</si>
  <si>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</si>
  <si>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</si>
  <si>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</si>
  <si>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</si>
  <si>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</si>
  <si>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</si>
  <si>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</si>
  <si>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</si>
  <si>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</si>
  <si>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</si>
  <si>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</si>
  <si>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</si>
  <si>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</si>
  <si>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</si>
  <si>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</si>
  <si>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</si>
  <si>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</si>
  <si>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</si>
  <si>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</si>
  <si>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</si>
  <si>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</si>
  <si>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</si>
  <si>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</si>
  <si>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</si>
  <si>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</si>
  <si>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</si>
  <si>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</si>
  <si>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</si>
  <si>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</si>
  <si>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</si>
  <si>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</si>
  <si>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</si>
  <si>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</si>
  <si>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</si>
  <si>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</si>
  <si>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</si>
  <si>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</si>
  <si>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</si>
  <si>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</si>
  <si>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</si>
  <si>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</si>
  <si>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</si>
  <si>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</si>
  <si>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</si>
  <si>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</si>
  <si>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</si>
  <si>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</si>
  <si>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</si>
  <si>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</si>
  <si>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</si>
  <si>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</si>
  <si>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</si>
  <si>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</si>
  <si>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</si>
  <si>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</si>
  <si>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</si>
  <si>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</si>
  <si>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</si>
  <si>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</si>
  <si>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</si>
  <si>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</si>
  <si>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</si>
  <si>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</si>
  <si>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</si>
  <si>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</si>
  <si>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</si>
  <si>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</si>
  <si>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</si>
  <si>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</si>
  <si>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</si>
  <si>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</si>
  <si>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</si>
  <si>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</si>
  <si>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</si>
  <si>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</si>
  <si>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</si>
  <si>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</si>
  <si>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</si>
  <si>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</si>
  <si>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</si>
  <si>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</si>
  <si>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</si>
  <si>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</si>
  <si>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</si>
  <si>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</si>
  <si>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</si>
  <si>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</si>
  <si>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</si>
  <si>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</si>
  <si>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</si>
  <si>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</si>
  <si>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</si>
  <si>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</si>
  <si>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</si>
  <si>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</si>
  <si>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</si>
  <si>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</si>
  <si>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</si>
  <si>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</si>
  <si>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</si>
  <si>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</si>
  <si>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</si>
  <si>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</si>
  <si>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</si>
  <si>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</si>
  <si>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</si>
  <si>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</si>
  <si>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</si>
  <si>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</si>
  <si>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</si>
  <si>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</si>
  <si>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</si>
  <si>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</si>
  <si>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</si>
  <si>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</si>
  <si>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</si>
  <si>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</si>
  <si>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</si>
  <si>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</si>
  <si>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</si>
  <si>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</si>
  <si>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</si>
  <si>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</si>
  <si>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</si>
  <si>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</si>
  <si>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</si>
  <si>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</si>
  <si>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</si>
  <si>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</si>
  <si>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</si>
  <si>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</si>
  <si>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</si>
  <si>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</si>
  <si>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</si>
  <si>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</si>
  <si>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</si>
  <si>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</si>
  <si>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</si>
  <si>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</si>
  <si>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</si>
  <si>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</si>
  <si>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</si>
  <si>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</si>
  <si>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</si>
  <si>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</si>
  <si>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</si>
  <si>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</si>
  <si>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</si>
  <si>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</si>
  <si>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</si>
  <si>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</si>
  <si>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</si>
  <si>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</si>
  <si>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</si>
  <si>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</si>
  <si>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</si>
  <si>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</si>
  <si>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</si>
  <si>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</si>
  <si>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</si>
  <si>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</si>
  <si>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</si>
  <si>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</si>
  <si>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</si>
  <si>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</si>
  <si>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</si>
  <si>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</si>
  <si>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</si>
  <si>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</si>
  <si>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</si>
  <si>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</si>
  <si>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</si>
  <si>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</si>
  <si>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</si>
  <si>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</si>
  <si>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</si>
  <si>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</si>
  <si>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</si>
  <si>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</si>
  <si>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</si>
  <si>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</si>
  <si>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</si>
  <si>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</si>
  <si>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</si>
  <si>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</si>
  <si>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</si>
  <si>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</si>
  <si>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</si>
  <si>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</si>
  <si>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</si>
  <si>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</si>
  <si>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</si>
  <si>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</si>
  <si>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</si>
  <si>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</si>
  <si>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</si>
  <si>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</si>
  <si>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</si>
  <si>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</si>
  <si>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</si>
  <si>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</si>
  <si>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</si>
  <si>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</si>
  <si>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</si>
  <si>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</si>
  <si>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</si>
  <si>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</si>
  <si>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</si>
  <si>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</si>
  <si>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</si>
  <si>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</si>
  <si>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</si>
  <si>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</si>
  <si>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</si>
  <si>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</si>
  <si>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</si>
  <si>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</si>
  <si>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</si>
  <si>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</si>
  <si>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</si>
  <si>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</si>
  <si>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</si>
  <si>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</si>
  <si>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</si>
  <si>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</si>
  <si>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</si>
  <si>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</si>
  <si>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</si>
  <si>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</si>
  <si>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</si>
  <si>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</si>
  <si>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</si>
  <si>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</si>
  <si>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</si>
  <si>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</si>
  <si>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</si>
  <si>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</si>
  <si>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</si>
  <si>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</si>
  <si>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</si>
  <si>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</si>
  <si>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</si>
  <si>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</si>
  <si>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</si>
  <si>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</si>
  <si>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</si>
  <si>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</si>
  <si>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</si>
  <si>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</si>
  <si>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</si>
  <si>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</si>
  <si>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</si>
  <si>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</si>
  <si>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</si>
  <si>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</si>
  <si>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</si>
  <si>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</si>
  <si>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</si>
  <si>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</si>
  <si>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</si>
  <si>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</si>
  <si>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</si>
  <si>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</si>
  <si>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</si>
  <si>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</si>
  <si>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</si>
  <si>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</si>
  <si>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</si>
  <si>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</si>
  <si>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</si>
  <si>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</si>
  <si>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</si>
  <si>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</si>
  <si>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</si>
  <si>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</si>
  <si>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</si>
  <si>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</si>
  <si>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</si>
  <si>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</si>
  <si>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</si>
  <si>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</si>
  <si>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</si>
  <si>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</si>
  <si>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</si>
  <si>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</si>
  <si>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</si>
  <si>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</si>
  <si>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</si>
  <si>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</si>
  <si>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</si>
  <si>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</si>
  <si>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</si>
  <si>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</si>
  <si>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</si>
  <si>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</si>
  <si>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</si>
  <si>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</si>
  <si>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</si>
  <si>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</si>
  <si>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</si>
  <si>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</si>
  <si>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</si>
  <si>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</si>
  <si>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</si>
  <si>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</si>
  <si>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</si>
  <si>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</si>
  <si>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</si>
  <si>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</si>
  <si>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</si>
  <si>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</si>
  <si>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</si>
  <si>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</si>
  <si>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</si>
  <si>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</si>
  <si>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</si>
  <si>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</si>
  <si>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</si>
  <si>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</si>
  <si>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</si>
  <si>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</si>
  <si>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</si>
  <si>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</si>
  <si>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</si>
  <si>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</si>
  <si>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</si>
  <si>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</si>
  <si>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</si>
  <si>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</si>
  <si>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</si>
  <si>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</si>
  <si>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</si>
  <si>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</si>
  <si>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</si>
  <si>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</si>
  <si>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</si>
  <si>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</si>
  <si>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</si>
  <si>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</si>
  <si>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</si>
  <si>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</si>
  <si>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</si>
  <si>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</si>
  <si>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</si>
  <si>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</si>
  <si>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</si>
  <si>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</si>
  <si>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</si>
  <si>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</si>
  <si>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</si>
  <si>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</si>
  <si>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</si>
  <si>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</si>
  <si>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</si>
  <si>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</si>
  <si>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</si>
  <si>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</si>
  <si>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</si>
  <si>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</si>
  <si>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</si>
  <si>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</si>
  <si>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</si>
  <si>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</si>
  <si>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</si>
  <si>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</si>
  <si>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</si>
  <si>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</si>
  <si>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</si>
  <si>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</si>
  <si>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</si>
  <si>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</si>
  <si>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</si>
  <si>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</si>
  <si>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</si>
  <si>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</si>
  <si>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</si>
  <si>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</si>
  <si>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</si>
  <si>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</si>
  <si>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</si>
  <si>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</si>
  <si>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</si>
  <si>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</si>
  <si>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</si>
  <si>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</si>
  <si>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</si>
  <si>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</si>
  <si>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</si>
  <si>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</si>
  <si>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</si>
  <si>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</si>
  <si>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</si>
  <si>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</si>
  <si>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</si>
  <si>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</si>
  <si>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</si>
  <si>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</si>
  <si>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</si>
  <si>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</si>
  <si>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</si>
  <si>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</si>
  <si>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</si>
  <si>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</si>
  <si>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</si>
  <si>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</si>
  <si>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</si>
  <si>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</si>
  <si>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</si>
  <si>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</si>
  <si>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</si>
  <si>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</si>
  <si>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</si>
  <si>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</si>
  <si>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</si>
  <si>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</si>
  <si>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</si>
  <si>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</si>
  <si>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</si>
  <si>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</si>
  <si>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</si>
  <si>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</si>
  <si>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</si>
  <si>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</si>
  <si>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</si>
  <si>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</si>
  <si>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</si>
  <si>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</si>
  <si>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</si>
  <si>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</si>
  <si>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</si>
  <si>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</si>
  <si>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</si>
  <si>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</si>
  <si>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</si>
  <si>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</si>
  <si>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</si>
  <si>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</si>
  <si>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</si>
  <si>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</si>
  <si>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</si>
  <si>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</si>
  <si>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</si>
  <si>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</si>
  <si>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</si>
  <si>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</si>
  <si>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</si>
  <si>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</si>
  <si>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</si>
  <si>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</si>
  <si>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</si>
  <si>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</si>
  <si>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</si>
  <si>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</si>
  <si>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</si>
  <si>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</si>
  <si>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</si>
  <si>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</si>
  <si>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</si>
  <si>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</si>
  <si>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</si>
  <si>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</si>
  <si>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</si>
  <si>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</si>
  <si>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</si>
  <si>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</si>
  <si>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</si>
  <si>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</si>
  <si>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</si>
  <si>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</si>
  <si>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</si>
  <si>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</si>
  <si>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</si>
  <si>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</si>
  <si>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</si>
  <si>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</si>
  <si>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</si>
  <si>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</si>
  <si>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</si>
  <si>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</si>
  <si>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</si>
  <si>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</si>
  <si>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</si>
  <si>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</si>
  <si>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</si>
  <si>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</si>
  <si>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</si>
  <si>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</si>
  <si>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</si>
  <si>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</si>
  <si>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</si>
  <si>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</si>
  <si>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</si>
  <si>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</si>
  <si>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</si>
  <si>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</si>
  <si>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</si>
  <si>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</si>
  <si>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</si>
  <si>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</si>
  <si>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</si>
  <si>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</si>
  <si>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</si>
  <si>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</si>
  <si>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</si>
  <si>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</si>
  <si>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</si>
  <si>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</si>
  <si>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</si>
  <si>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</si>
  <si>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</si>
  <si>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</si>
  <si>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</si>
  <si>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</si>
  <si>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</si>
  <si>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</si>
  <si>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</si>
  <si>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</si>
  <si>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</si>
  <si>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</si>
  <si>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</si>
  <si>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</si>
  <si>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</si>
  <si>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</si>
  <si>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</si>
  <si>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</si>
  <si>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</si>
  <si>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</si>
  <si>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</si>
  <si>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</si>
  <si>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</si>
  <si>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</si>
  <si>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</si>
  <si>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</si>
  <si>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</si>
  <si>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</si>
  <si>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</si>
  <si>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</si>
  <si>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</si>
  <si>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</si>
  <si>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</si>
  <si>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</si>
  <si>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</si>
  <si>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</si>
  <si>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</si>
  <si>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</si>
  <si>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</si>
  <si>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</si>
  <si>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</si>
  <si>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</si>
  <si>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</si>
  <si>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</si>
  <si>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</si>
  <si>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</si>
  <si>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</si>
  <si>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</si>
  <si>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</si>
  <si>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</si>
  <si>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</si>
  <si>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</si>
  <si>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</si>
  <si>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</si>
  <si>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</si>
  <si>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</si>
  <si>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</si>
  <si>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</si>
  <si>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</si>
  <si>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</si>
  <si>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</si>
  <si>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</si>
  <si>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</si>
  <si>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</si>
  <si>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</si>
  <si>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</si>
  <si>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</si>
  <si>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</si>
  <si>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</si>
  <si>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</si>
  <si>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</si>
  <si>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</si>
  <si>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</si>
  <si>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</si>
  <si>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</si>
  <si>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</si>
  <si>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</si>
  <si>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</si>
  <si>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</si>
  <si>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</si>
  <si>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</si>
  <si>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</si>
  <si>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</si>
  <si>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</si>
  <si>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</si>
  <si>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</si>
  <si>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</si>
  <si>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</si>
  <si>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</si>
  <si>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</si>
  <si>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</si>
  <si>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</si>
  <si>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</si>
  <si>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</si>
  <si>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</si>
  <si>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</si>
  <si>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</si>
  <si>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</si>
  <si>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</si>
  <si>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</si>
  <si>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</si>
  <si>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</si>
  <si>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</si>
  <si>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</si>
  <si>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</si>
  <si>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</si>
  <si>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</si>
  <si>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</si>
  <si>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</si>
  <si>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</si>
  <si>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</si>
  <si>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</si>
  <si>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</si>
  <si>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</si>
  <si>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</si>
  <si>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</si>
  <si>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</si>
  <si>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</si>
  <si>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</si>
  <si>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</si>
  <si>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</si>
  <si>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</si>
  <si>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</si>
  <si>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</si>
  <si>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</si>
  <si>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</si>
  <si>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</si>
  <si>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</si>
  <si>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</si>
  <si>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</si>
  <si>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</si>
  <si>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</si>
  <si>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</si>
  <si>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</si>
  <si>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</si>
  <si>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</si>
  <si>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</si>
  <si>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</si>
  <si>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</si>
  <si>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</si>
  <si>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</si>
  <si>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</si>
  <si>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</si>
  <si>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</si>
  <si>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</si>
  <si>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</si>
  <si>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</si>
  <si>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</si>
  <si>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</si>
  <si>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</si>
  <si>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</si>
  <si>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</si>
  <si>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</si>
  <si>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</si>
  <si>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</si>
  <si>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</si>
  <si>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</si>
  <si>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</si>
  <si>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</si>
  <si>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</si>
  <si>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</si>
  <si>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</si>
  <si>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</si>
  <si>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</si>
  <si>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</si>
  <si>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</si>
  <si>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</si>
  <si>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</si>
  <si>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</si>
  <si>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</si>
  <si>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</si>
  <si>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</si>
  <si>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</si>
  <si>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</si>
  <si>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</si>
  <si>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</si>
  <si>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</si>
  <si>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</si>
  <si>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</si>
  <si>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</si>
  <si>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</si>
  <si>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</si>
  <si>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</si>
  <si>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</si>
  <si>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</si>
  <si>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</si>
  <si>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</si>
  <si>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</si>
  <si>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</si>
  <si>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</si>
  <si>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</si>
  <si>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</si>
  <si>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</si>
  <si>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</si>
  <si>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</si>
  <si>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</si>
  <si>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</si>
  <si>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</si>
  <si>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</si>
  <si>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</si>
  <si>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</si>
  <si>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</si>
  <si>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</si>
  <si>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</si>
  <si>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</si>
  <si>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</si>
  <si>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</si>
  <si>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</si>
  <si>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</si>
  <si>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</si>
  <si>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</si>
  <si>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</si>
  <si>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</si>
  <si>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</si>
  <si>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</si>
  <si>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</si>
  <si>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</si>
  <si>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</si>
  <si>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</si>
  <si>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</si>
  <si>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</si>
  <si>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</si>
  <si>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</si>
  <si>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</si>
  <si>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</si>
  <si>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</si>
  <si>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</si>
  <si>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</si>
  <si>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</si>
  <si>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</si>
  <si>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</si>
  <si>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</si>
  <si>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</si>
  <si>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</si>
  <si>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</si>
  <si>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</si>
  <si>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</si>
  <si>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</si>
  <si>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</si>
  <si>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</si>
  <si>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</si>
  <si>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</si>
  <si>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</si>
  <si>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</si>
  <si>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</si>
  <si>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</si>
  <si>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</si>
  <si>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</si>
  <si>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</si>
  <si>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</si>
  <si>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</si>
  <si>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</si>
  <si>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</si>
  <si>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</si>
  <si>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</si>
  <si>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</si>
  <si>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</si>
  <si>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</si>
  <si>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</si>
  <si>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</si>
  <si>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</si>
  <si>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</si>
  <si>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</si>
  <si>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</si>
  <si>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</si>
  <si>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</si>
  <si>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</si>
  <si>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</si>
  <si>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</si>
  <si>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</si>
  <si>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</si>
  <si>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</si>
  <si>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</si>
  <si>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</si>
  <si>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</si>
  <si>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</si>
  <si>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</si>
  <si>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</si>
  <si>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</si>
  <si>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</si>
  <si>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</si>
  <si>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</si>
  <si>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</si>
  <si>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</si>
  <si>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</si>
  <si>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</si>
  <si>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</si>
  <si>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</si>
  <si>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</si>
  <si>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</si>
  <si>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</si>
  <si>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</si>
  <si>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</si>
  <si>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</si>
  <si>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</si>
  <si>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</si>
  <si>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</si>
  <si>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</si>
  <si>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</si>
  <si>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</si>
  <si>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</si>
  <si>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</si>
  <si>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</si>
  <si>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</si>
  <si>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</si>
  <si>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</si>
  <si>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</si>
  <si>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</si>
  <si>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</si>
  <si>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</si>
  <si>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</si>
  <si>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</si>
  <si>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</si>
  <si>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</si>
  <si>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</si>
  <si>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</si>
  <si>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</si>
  <si>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</si>
  <si>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</si>
  <si>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</si>
  <si>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</si>
  <si>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</si>
  <si>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</si>
  <si>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</si>
  <si>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</si>
  <si>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</si>
  <si>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</si>
  <si>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</si>
  <si>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</si>
  <si>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</si>
  <si>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</si>
  <si>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</si>
  <si>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</si>
  <si>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</si>
  <si>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</si>
  <si>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</si>
  <si>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</si>
  <si>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</si>
  <si>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</si>
  <si>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</si>
  <si>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</si>
  <si>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</si>
  <si>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</si>
  <si>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</si>
  <si>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</si>
  <si>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</si>
  <si>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</si>
  <si>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</si>
  <si>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</si>
  <si>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</si>
  <si>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</si>
  <si>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</si>
  <si>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</si>
  <si>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</si>
  <si>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</si>
  <si>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</si>
  <si>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</si>
  <si>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</si>
  <si>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</si>
  <si>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</si>
  <si>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</si>
  <si>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</si>
  <si>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</si>
  <si>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</si>
  <si>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</si>
  <si>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</si>
  <si>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</si>
  <si>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</si>
  <si>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</si>
  <si>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</si>
  <si>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</si>
  <si>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</si>
  <si>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</si>
  <si>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</si>
  <si>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</si>
  <si>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</si>
  <si>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</si>
  <si>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</si>
  <si>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</si>
  <si>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</si>
  <si>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</si>
  <si>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</si>
  <si>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</si>
  <si>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</si>
  <si>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</si>
  <si>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</si>
  <si>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</si>
  <si>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</si>
  <si>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</si>
  <si>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</si>
  <si>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</si>
  <si>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</si>
  <si>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</si>
  <si>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</si>
  <si>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</si>
  <si>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</si>
  <si>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</si>
  <si>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</si>
  <si>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</si>
  <si>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</si>
  <si>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</si>
  <si>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</si>
  <si>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</si>
  <si>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</si>
  <si>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</si>
  <si>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</si>
  <si>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</si>
  <si>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</si>
  <si>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</si>
  <si>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</si>
  <si>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</si>
  <si>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</si>
  <si>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</si>
  <si>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</si>
  <si>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</si>
  <si>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</si>
  <si>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</si>
  <si>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</si>
  <si>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</si>
  <si>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</si>
  <si>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</si>
  <si>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</si>
  <si>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</si>
  <si>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</si>
  <si>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</si>
  <si>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</si>
  <si>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</si>
  <si>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</si>
  <si>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</si>
  <si>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</si>
  <si>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</si>
  <si>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</si>
  <si>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</si>
  <si>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</si>
  <si>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</si>
  <si>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</si>
  <si>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</si>
  <si>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</si>
  <si>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</si>
  <si>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</si>
  <si>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</si>
  <si>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</si>
  <si>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</si>
  <si>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</si>
  <si>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</si>
  <si>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</si>
  <si>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</si>
  <si>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</si>
  <si>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</si>
  <si>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</si>
  <si>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</si>
  <si>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</si>
  <si>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</si>
  <si>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</si>
  <si>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</si>
  <si>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</si>
  <si>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</si>
  <si>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</si>
  <si>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</si>
  <si>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</si>
  <si>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</si>
  <si>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</si>
  <si>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</si>
  <si>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</si>
  <si>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</si>
  <si>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</si>
  <si>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</si>
  <si>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</si>
  <si>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</si>
  <si>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</si>
  <si>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</si>
  <si>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</si>
  <si>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</si>
  <si>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</si>
  <si>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</si>
  <si>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</si>
  <si>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</si>
  <si>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</si>
  <si>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</si>
  <si>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</si>
  <si>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</si>
  <si>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</si>
  <si>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</si>
  <si>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</si>
  <si>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</si>
  <si>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</si>
  <si>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</si>
  <si>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</si>
  <si>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</si>
  <si>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</si>
  <si>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</si>
  <si>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</si>
  <si>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</si>
  <si>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</si>
  <si>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</si>
  <si>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</si>
  <si>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</si>
  <si>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</si>
  <si>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</si>
  <si>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</si>
  <si>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</si>
  <si>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</si>
  <si>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</si>
  <si>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</si>
  <si>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</si>
  <si>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</si>
  <si>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</si>
  <si>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</si>
  <si>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</si>
  <si>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</si>
  <si>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</si>
  <si>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</si>
  <si>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</si>
  <si>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</si>
  <si>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</si>
  <si>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</si>
  <si>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</si>
  <si>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</si>
  <si>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</si>
  <si>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</si>
  <si>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</si>
  <si>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</si>
  <si>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</si>
  <si>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</si>
  <si>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</si>
  <si>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</si>
  <si>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</si>
  <si>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</si>
  <si>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</si>
  <si>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</si>
  <si>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</si>
  <si>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</si>
  <si>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</si>
  <si>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</si>
  <si>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</si>
  <si>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</si>
  <si>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</si>
  <si>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</si>
  <si>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</si>
  <si>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</si>
  <si>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</si>
  <si>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</si>
  <si>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</si>
  <si>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</si>
  <si>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</si>
  <si>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</si>
  <si>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</si>
  <si>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</si>
  <si>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</si>
  <si>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</si>
  <si>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</si>
  <si>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</si>
  <si>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</si>
  <si>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</si>
  <si>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</si>
  <si>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</si>
  <si>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</si>
  <si>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</si>
  <si>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</si>
  <si>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</si>
  <si>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</si>
  <si>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</si>
  <si>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</si>
  <si>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</si>
  <si>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</si>
  <si>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</si>
  <si>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</si>
  <si>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</si>
  <si>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</si>
  <si>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</si>
  <si>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</si>
  <si>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</si>
  <si>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</si>
  <si>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</si>
  <si>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</si>
  <si>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</si>
  <si>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</si>
  <si>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</si>
  <si>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</si>
  <si>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</si>
  <si>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</si>
  <si>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</si>
  <si>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</si>
  <si>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</si>
  <si>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</si>
  <si>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</si>
  <si>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</si>
  <si>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</si>
  <si>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</si>
  <si>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</si>
  <si>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</si>
  <si>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</si>
  <si>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</si>
  <si>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</si>
  <si>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</si>
  <si>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</si>
  <si>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</si>
  <si>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</si>
  <si>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</si>
  <si>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</si>
  <si>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</si>
  <si>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</si>
  <si>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</si>
  <si>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</si>
  <si>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</si>
  <si>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</si>
  <si>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</si>
  <si>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</si>
  <si>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</si>
  <si>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</si>
  <si>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</si>
  <si>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</si>
  <si>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</si>
  <si>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</si>
  <si>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</si>
  <si>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</si>
  <si>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</si>
  <si>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</si>
  <si>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</si>
  <si>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</si>
  <si>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</si>
  <si>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</si>
  <si>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</si>
  <si>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</si>
  <si>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</si>
  <si>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</si>
  <si>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</si>
  <si>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</si>
  <si>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</si>
  <si>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</si>
  <si>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</si>
  <si>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</si>
  <si>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</si>
  <si>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</si>
  <si>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</si>
  <si>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</si>
  <si>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</si>
  <si>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</si>
  <si>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</si>
  <si>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</si>
  <si>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</si>
  <si>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</si>
  <si>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</si>
  <si>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</si>
  <si>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</si>
  <si>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</si>
  <si>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</si>
  <si>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</si>
  <si>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</si>
  <si>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</si>
  <si>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</si>
  <si>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</si>
  <si>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</si>
  <si>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</si>
  <si>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</si>
  <si>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</si>
  <si>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</si>
  <si>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</si>
  <si>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</si>
  <si>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</si>
  <si>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</si>
  <si>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</si>
  <si>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</si>
  <si>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</si>
  <si>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</si>
  <si>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</si>
  <si>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</si>
  <si>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</si>
  <si>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</si>
  <si>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</si>
  <si>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</si>
  <si>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</si>
  <si>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</si>
  <si>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</si>
  <si>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</si>
  <si>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</si>
  <si>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</si>
  <si>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</si>
  <si>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</si>
  <si>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</si>
  <si>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</si>
  <si>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</si>
  <si>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</si>
  <si>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</si>
  <si>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</si>
  <si>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</si>
  <si>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</si>
  <si>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</si>
  <si>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</si>
  <si>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</si>
  <si>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</si>
  <si>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</si>
  <si>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</si>
  <si>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</si>
  <si>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</si>
  <si>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</si>
  <si>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</si>
  <si>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</si>
  <si>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</si>
  <si>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</si>
  <si>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</si>
  <si>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</si>
  <si>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</si>
  <si>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</si>
  <si>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</si>
  <si>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</si>
  <si>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</si>
  <si>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</si>
  <si>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</si>
  <si>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</si>
  <si>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</si>
  <si>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</si>
  <si>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</si>
  <si>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</si>
  <si>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</si>
  <si>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</si>
  <si>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</si>
  <si>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</si>
  <si>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</si>
  <si>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</si>
  <si>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</si>
  <si>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</si>
  <si>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</si>
  <si>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</si>
  <si>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</si>
  <si>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</si>
  <si>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</si>
  <si>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</si>
  <si>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</si>
  <si>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</si>
  <si>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</si>
  <si>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</si>
  <si>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</si>
  <si>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</si>
  <si>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</si>
  <si>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</si>
  <si>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</si>
  <si>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</si>
  <si>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</si>
  <si>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</si>
  <si>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</si>
  <si>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</si>
  <si>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</si>
  <si>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</si>
  <si>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</si>
  <si>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</si>
  <si>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</si>
  <si>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</si>
  <si>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</si>
  <si>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</si>
  <si>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</si>
  <si>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</si>
  <si>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</si>
  <si>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</si>
  <si>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</si>
  <si>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</si>
  <si>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</si>
  <si>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</si>
  <si>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</si>
  <si>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</si>
  <si>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</si>
  <si>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</si>
  <si>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</si>
  <si>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</si>
  <si>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</si>
  <si>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</si>
  <si>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</si>
  <si>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</si>
  <si>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</si>
  <si>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</si>
  <si>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</si>
  <si>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</si>
  <si>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</si>
  <si>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</si>
  <si>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</si>
  <si>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</si>
  <si>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</si>
  <si>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</si>
  <si>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</si>
  <si>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</si>
  <si>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</si>
  <si>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</si>
  <si>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</si>
  <si>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</si>
  <si>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</si>
  <si>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</si>
  <si>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</si>
  <si>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</si>
  <si>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</si>
  <si>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</si>
  <si>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</si>
  <si>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</si>
  <si>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</si>
  <si>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</si>
  <si>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</si>
  <si>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</si>
  <si>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</si>
  <si>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</si>
  <si>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</si>
  <si>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</si>
  <si>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</si>
  <si>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</si>
  <si>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</si>
  <si>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</si>
  <si>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</si>
  <si>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</si>
  <si>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</si>
  <si>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</si>
  <si>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</si>
  <si>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</si>
  <si>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</si>
  <si>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</si>
  <si>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</si>
  <si>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</si>
  <si>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</si>
  <si>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</si>
  <si>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</si>
  <si>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</si>
  <si>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</si>
  <si>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</si>
  <si>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</si>
  <si>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</si>
  <si>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</si>
  <si>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</si>
  <si>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</si>
  <si>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</si>
  <si>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</si>
  <si>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</si>
  <si>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</si>
  <si>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</si>
  <si>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</si>
  <si>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</si>
  <si>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</si>
  <si>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</si>
  <si>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</si>
  <si>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</si>
  <si>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</si>
  <si>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</si>
  <si>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</si>
  <si>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</si>
  <si>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</si>
  <si>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</si>
  <si>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</si>
  <si>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</si>
  <si>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</si>
  <si>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</si>
  <si>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</si>
  <si>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</si>
  <si>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</si>
  <si>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</si>
  <si>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</si>
  <si>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</si>
  <si>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</si>
  <si>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</si>
  <si>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</si>
  <si>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</si>
  <si>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</si>
  <si>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</si>
  <si>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</si>
  <si>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</si>
  <si>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</si>
  <si>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</si>
  <si>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</si>
  <si>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</si>
  <si>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</si>
  <si>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</si>
  <si>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</si>
  <si>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</si>
  <si>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</si>
  <si>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</si>
  <si>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</si>
  <si>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</si>
  <si>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</si>
  <si>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</si>
  <si>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</si>
  <si>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</si>
  <si>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</si>
  <si>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</si>
  <si>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</si>
  <si>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</si>
  <si>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</si>
  <si>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</si>
  <si>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</si>
  <si>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</si>
  <si>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</si>
  <si>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</si>
  <si>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</si>
  <si>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</si>
  <si>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</si>
  <si>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</si>
  <si>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</si>
  <si>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</si>
  <si>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</si>
  <si>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</si>
  <si>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</si>
  <si>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</si>
  <si>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</si>
  <si>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</si>
  <si>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</si>
  <si>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</si>
  <si>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</si>
  <si>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</si>
  <si>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</si>
  <si>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</si>
  <si>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</si>
  <si>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</si>
  <si>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</si>
  <si>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</si>
  <si>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</si>
  <si>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</si>
  <si>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</si>
  <si>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</si>
  <si>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</si>
  <si>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</si>
  <si>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</si>
  <si>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</si>
  <si>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</si>
  <si>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</si>
  <si>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</si>
  <si>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</si>
  <si>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</si>
  <si>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</si>
  <si>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</si>
  <si>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</si>
  <si>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</si>
  <si>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</si>
  <si>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</si>
  <si>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</si>
  <si>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</si>
  <si>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</si>
  <si>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</si>
  <si>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</si>
  <si>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</si>
  <si>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</si>
  <si>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</si>
  <si>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</si>
  <si>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</si>
  <si>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</si>
  <si>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</si>
  <si>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</si>
  <si>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</si>
  <si>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</si>
  <si>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</si>
  <si>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</si>
  <si>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</si>
  <si>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</si>
  <si>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</si>
  <si>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</si>
  <si>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</si>
  <si>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</si>
  <si>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</si>
  <si>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</si>
  <si>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</si>
  <si>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</si>
  <si>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</si>
  <si>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</si>
  <si>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</si>
  <si>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</si>
  <si>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</si>
  <si>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</si>
  <si>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</si>
  <si>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</si>
  <si>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</si>
  <si>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</si>
  <si>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</si>
  <si>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</si>
  <si>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</si>
  <si>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</si>
  <si>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</si>
  <si>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</si>
  <si>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</si>
  <si>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</si>
  <si>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</si>
  <si>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</si>
  <si>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</si>
  <si>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</si>
  <si>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</si>
  <si>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</si>
  <si>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</si>
  <si>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</si>
  <si>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</si>
  <si>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</si>
  <si>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</si>
  <si>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</si>
  <si>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</si>
  <si>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</si>
  <si>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</si>
  <si>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</si>
  <si>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</si>
  <si>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</si>
  <si>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</si>
  <si>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</si>
  <si>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</si>
  <si>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</si>
  <si>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</si>
  <si>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</si>
  <si>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</si>
  <si>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</si>
  <si>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</si>
  <si>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</si>
  <si>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</si>
  <si>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</si>
  <si>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</si>
  <si>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</si>
  <si>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</si>
  <si>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</si>
  <si>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</si>
  <si>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</si>
  <si>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</si>
  <si>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</si>
  <si>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</si>
  <si>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</si>
  <si>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</si>
  <si>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</si>
  <si>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</si>
  <si>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</si>
  <si>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</si>
  <si>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</si>
  <si>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</si>
  <si>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</si>
  <si>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</si>
  <si>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</si>
  <si>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</si>
  <si>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</si>
  <si>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</si>
  <si>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</si>
  <si>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</si>
  <si>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</si>
  <si>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</si>
  <si>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</si>
  <si>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</si>
  <si>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</si>
  <si>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</si>
  <si>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</si>
  <si>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</si>
  <si>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</si>
  <si>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</si>
  <si>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</si>
  <si>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</si>
  <si>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</si>
  <si>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</si>
  <si>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</si>
  <si>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</si>
  <si>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</si>
  <si>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</si>
  <si>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</si>
  <si>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</si>
  <si>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</si>
  <si>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</si>
  <si>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</si>
  <si>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</si>
  <si>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</si>
  <si>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</si>
  <si>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</si>
  <si>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</si>
  <si>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</si>
  <si>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</si>
  <si>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</si>
  <si>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</si>
  <si>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</si>
  <si>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</si>
  <si>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</si>
  <si>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</si>
  <si>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</si>
  <si>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</si>
  <si>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</si>
  <si>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</si>
  <si>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</si>
  <si>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</si>
  <si>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</si>
  <si>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</si>
  <si>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</si>
  <si>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</si>
  <si>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</si>
  <si>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</si>
  <si>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</si>
  <si>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</si>
  <si>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</si>
  <si>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</si>
  <si>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</si>
  <si>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</si>
  <si>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</si>
  <si>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</si>
  <si>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</si>
  <si>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</si>
  <si>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</si>
  <si>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</si>
  <si>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</si>
  <si>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</si>
  <si>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</si>
  <si>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</si>
  <si>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</si>
  <si>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</si>
  <si>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</si>
  <si>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</si>
  <si>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</si>
  <si>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</si>
  <si>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</si>
  <si>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</si>
  <si>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</si>
  <si>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</si>
  <si>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</si>
  <si>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</si>
  <si>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</si>
  <si>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</si>
  <si>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</si>
  <si>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</si>
  <si>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</si>
  <si>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</si>
  <si>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</si>
  <si>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</si>
  <si>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</si>
  <si>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</si>
  <si>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</si>
  <si>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</si>
  <si>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</si>
  <si>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</si>
  <si>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</si>
  <si>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</si>
  <si>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</si>
  <si>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</si>
  <si>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</si>
  <si>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</si>
  <si>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</si>
  <si>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</si>
  <si>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</si>
  <si>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</si>
  <si>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</si>
  <si>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</si>
  <si>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</si>
  <si>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</si>
  <si>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</si>
  <si>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</si>
  <si>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</si>
  <si>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</si>
  <si>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</si>
  <si>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</si>
  <si>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</si>
  <si>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</si>
  <si>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</si>
  <si>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</si>
  <si>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</si>
  <si>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</si>
  <si>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</si>
  <si>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</si>
  <si>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</si>
  <si>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</si>
  <si>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</si>
  <si>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</si>
  <si>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</si>
  <si>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</si>
  <si>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</si>
  <si>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</si>
  <si>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</si>
  <si>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</si>
  <si>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</si>
  <si>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</si>
  <si>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</si>
  <si>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</si>
  <si>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</si>
  <si>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</si>
  <si>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</si>
  <si>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</si>
  <si>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</si>
  <si>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</si>
  <si>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</si>
  <si>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</si>
  <si>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</si>
  <si>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</si>
  <si>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</si>
  <si>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</si>
  <si>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</si>
  <si>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</si>
  <si>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</si>
  <si>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</si>
  <si>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</si>
  <si>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</si>
  <si>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</si>
  <si>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</si>
  <si>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</si>
  <si>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</si>
  <si>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</si>
  <si>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</si>
  <si>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</si>
  <si>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</si>
  <si>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</si>
  <si>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</si>
  <si>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</si>
  <si>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</si>
  <si>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</si>
  <si>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</si>
  <si>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</si>
  <si>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</si>
  <si>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</si>
  <si>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</si>
  <si>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</si>
  <si>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</si>
  <si>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</si>
  <si>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</si>
  <si>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</si>
  <si>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</si>
  <si>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</si>
  <si>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</si>
  <si>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</si>
  <si>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</si>
  <si>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</si>
  <si>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</si>
  <si>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</si>
  <si>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</si>
  <si>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</si>
  <si>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</si>
  <si>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</si>
  <si>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</si>
  <si>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</si>
  <si>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</si>
  <si>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</si>
  <si>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</si>
  <si>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</si>
  <si>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</si>
  <si>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</si>
  <si>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</si>
  <si>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</si>
  <si>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</si>
  <si>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</si>
  <si>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</si>
  <si>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</si>
  <si>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</si>
  <si>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</si>
  <si>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</si>
  <si>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</si>
  <si>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</si>
  <si>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</si>
  <si>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</si>
  <si>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</si>
  <si>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</si>
  <si>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</si>
  <si>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</si>
  <si>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</si>
  <si>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</si>
  <si>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</si>
  <si>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</si>
  <si>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</si>
  <si>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</si>
  <si>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</si>
  <si>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</si>
  <si>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</si>
  <si>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</si>
  <si>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</si>
  <si>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</si>
  <si>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</si>
  <si>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</si>
  <si>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</si>
  <si>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</si>
  <si>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</si>
  <si>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</si>
  <si>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</si>
  <si>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</si>
  <si>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</si>
  <si>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</si>
  <si>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</si>
  <si>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</si>
  <si>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</si>
  <si>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</si>
  <si>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</si>
  <si>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</si>
  <si>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</si>
  <si>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</si>
  <si>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</si>
  <si>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</si>
  <si>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</si>
  <si>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</si>
  <si>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</si>
  <si>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</si>
  <si>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</si>
  <si>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</si>
  <si>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</si>
  <si>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</si>
  <si>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</si>
  <si>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</si>
  <si>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</si>
  <si>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</si>
  <si>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</si>
  <si>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</si>
  <si>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</si>
  <si>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</si>
  <si>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</si>
  <si>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</si>
  <si>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</si>
  <si>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</si>
  <si>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</si>
  <si>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</si>
  <si>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</si>
  <si>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</si>
  <si>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</si>
  <si>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</si>
  <si>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</si>
  <si>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</si>
  <si>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</si>
  <si>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</si>
  <si>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</si>
  <si>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</si>
  <si>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</si>
  <si>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</si>
  <si>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</si>
  <si>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</si>
  <si>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</si>
  <si>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</si>
  <si>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</si>
  <si>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</si>
  <si>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</si>
  <si>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</si>
  <si>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</si>
  <si>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</si>
  <si>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</si>
  <si>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</si>
  <si>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</si>
  <si>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</si>
  <si>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</si>
  <si>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</si>
  <si>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</si>
  <si>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</si>
  <si>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</si>
  <si>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</si>
  <si>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</si>
  <si>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</si>
  <si>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</si>
  <si>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</si>
  <si>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</si>
  <si>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</si>
  <si>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</si>
  <si>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</si>
  <si>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</si>
  <si>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</si>
  <si>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</si>
  <si>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</si>
  <si>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</si>
  <si>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</si>
  <si>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</si>
  <si>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</si>
  <si>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</si>
  <si>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</si>
  <si>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</si>
  <si>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</si>
  <si>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</si>
  <si>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</si>
  <si>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</si>
  <si>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</si>
  <si>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</si>
  <si>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</si>
  <si>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</si>
  <si>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</si>
  <si>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</si>
  <si>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</si>
  <si>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</si>
  <si>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</si>
  <si>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</si>
  <si>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</si>
  <si>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</si>
  <si>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</si>
  <si>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</si>
  <si>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</si>
  <si>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</si>
  <si>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</si>
  <si>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</si>
  <si>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</si>
  <si>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</si>
  <si>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</si>
  <si>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</si>
  <si>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</si>
  <si>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</si>
  <si>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</si>
  <si>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</si>
  <si>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</si>
  <si>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</si>
  <si>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</si>
  <si>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</si>
  <si>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</si>
  <si>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</si>
  <si>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</si>
  <si>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</si>
  <si>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</si>
  <si>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</si>
  <si>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</si>
  <si>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</si>
  <si>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</si>
  <si>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</si>
  <si>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</si>
  <si>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</si>
  <si>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</si>
  <si>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</si>
  <si>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</si>
  <si>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</si>
  <si>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</si>
  <si>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</si>
  <si>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</si>
  <si>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</si>
  <si>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</si>
  <si>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</si>
  <si>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</si>
  <si>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</si>
  <si>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</si>
  <si>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</si>
  <si>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</si>
  <si>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</si>
  <si>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</si>
  <si>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</si>
  <si>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</si>
  <si>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</si>
  <si>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</si>
  <si>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</si>
  <si>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</si>
  <si>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</si>
  <si>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</si>
  <si>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</si>
  <si>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</si>
  <si>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</si>
  <si>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</si>
  <si>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</si>
  <si>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</si>
  <si>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</si>
  <si>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</si>
  <si>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</si>
  <si>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</si>
  <si>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</si>
  <si>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</si>
  <si>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</si>
  <si>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</si>
  <si>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</si>
  <si>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</si>
  <si>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</si>
  <si>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</si>
  <si>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</si>
  <si>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</si>
  <si>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</si>
  <si>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</si>
  <si>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</si>
  <si>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</si>
  <si>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</si>
  <si>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</si>
  <si>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</si>
  <si>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</si>
  <si>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</si>
  <si>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</si>
  <si>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</si>
  <si>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</si>
  <si>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</si>
  <si>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</si>
  <si>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</si>
  <si>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</si>
  <si>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</si>
  <si>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</si>
  <si>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</si>
  <si>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</si>
  <si>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</si>
  <si>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</si>
  <si>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</si>
  <si>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</si>
  <si>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</si>
  <si>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</si>
  <si>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</si>
  <si>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</si>
  <si>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</si>
  <si>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</si>
  <si>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</si>
  <si>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</si>
  <si>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</si>
  <si>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</si>
  <si>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</si>
  <si>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</si>
  <si>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</si>
  <si>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</si>
  <si>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</si>
  <si>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</si>
  <si>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</si>
  <si>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</si>
  <si>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</si>
  <si>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</si>
  <si>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</si>
  <si>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</si>
  <si>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</si>
  <si>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</si>
  <si>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</si>
  <si>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</si>
  <si>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</si>
  <si>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</si>
  <si>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</si>
  <si>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</si>
  <si>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</si>
  <si>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</si>
  <si>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</si>
  <si>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</si>
  <si>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</si>
  <si>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</si>
  <si>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</si>
  <si>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</si>
  <si>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</si>
  <si>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</si>
  <si>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</si>
  <si>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</si>
  <si>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</si>
  <si>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</si>
  <si>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</si>
  <si>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</si>
  <si>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</si>
  <si>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</si>
  <si>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</si>
  <si>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</si>
  <si>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</si>
  <si>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</si>
  <si>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</si>
  <si>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</si>
  <si>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</si>
  <si>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</si>
  <si>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</si>
  <si>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</si>
  <si>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</si>
  <si>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</si>
  <si>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</si>
  <si>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</si>
  <si>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</si>
  <si>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</si>
  <si>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</si>
  <si>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</si>
  <si>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</si>
  <si>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</si>
  <si>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</si>
  <si>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</si>
  <si>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</si>
  <si>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</si>
  <si>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</si>
  <si>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</si>
  <si>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</si>
  <si>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</si>
  <si>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</si>
  <si>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</si>
  <si>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</si>
  <si>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</si>
  <si>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</si>
  <si>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</si>
  <si>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</si>
  <si>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</si>
  <si>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</si>
  <si>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</si>
  <si>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</si>
  <si>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</si>
  <si>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</si>
  <si>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</si>
  <si>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</si>
  <si>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</si>
  <si>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</si>
  <si>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</si>
  <si>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</si>
  <si>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</si>
  <si>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</si>
  <si>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</si>
  <si>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</si>
  <si>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</si>
  <si>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</si>
  <si>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</si>
  <si>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</si>
  <si>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</si>
  <si>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</si>
  <si>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</si>
  <si>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</si>
  <si>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</si>
  <si>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</si>
  <si>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</si>
  <si>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</si>
  <si>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</si>
  <si>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</si>
  <si>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</si>
  <si>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</si>
  <si>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</si>
  <si>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</si>
  <si>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</si>
  <si>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</si>
  <si>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</si>
  <si>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</si>
  <si>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</si>
  <si>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</si>
  <si>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</si>
  <si>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</si>
  <si>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</si>
  <si>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</si>
  <si>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</si>
  <si>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</si>
  <si>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</si>
  <si>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</si>
  <si>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</si>
  <si>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</si>
  <si>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</si>
  <si>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</si>
  <si>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</si>
  <si>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</si>
  <si>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</si>
  <si>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</si>
  <si>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</si>
  <si>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</si>
  <si>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</si>
  <si>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</si>
  <si>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</si>
  <si>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</si>
  <si>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</si>
  <si>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</si>
  <si>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</si>
  <si>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</si>
  <si>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</si>
  <si>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</si>
  <si>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</si>
  <si>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</si>
  <si>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</si>
  <si>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</si>
  <si>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</si>
  <si>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</si>
  <si>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</si>
  <si>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</si>
  <si>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</si>
  <si>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</si>
  <si>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</si>
  <si>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</si>
  <si>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</si>
  <si>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</si>
  <si>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</si>
  <si>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</si>
  <si>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</si>
  <si>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</si>
  <si>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</si>
  <si>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</si>
  <si>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</si>
  <si>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</si>
  <si>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</si>
  <si>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</si>
  <si>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</si>
  <si>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</si>
  <si>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</si>
  <si>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</si>
  <si>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</si>
  <si>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</si>
  <si>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</si>
  <si>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</si>
  <si>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</si>
  <si>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</si>
  <si>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</si>
  <si>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</si>
  <si>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</si>
  <si>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</si>
  <si>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</si>
  <si>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</si>
  <si>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</si>
  <si>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</si>
  <si>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</si>
  <si>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</si>
  <si>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</si>
  <si>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</si>
  <si>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</si>
  <si>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</si>
  <si>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</si>
  <si>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</si>
  <si>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</si>
  <si>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</si>
  <si>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</si>
  <si>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</si>
  <si>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</si>
  <si>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</si>
  <si>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</si>
  <si>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</si>
  <si>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</si>
  <si>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</si>
  <si>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</si>
  <si>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</si>
  <si>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</si>
  <si>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</si>
  <si>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</si>
  <si>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</si>
  <si>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</si>
  <si>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</si>
  <si>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</si>
  <si>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</si>
  <si>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</si>
  <si>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</si>
  <si>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</si>
  <si>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</si>
  <si>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</si>
  <si>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</si>
  <si>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</si>
  <si>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</si>
  <si>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</si>
  <si>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</si>
  <si>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</si>
  <si>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</si>
  <si>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</si>
  <si>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</si>
  <si>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</si>
  <si>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</si>
  <si>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</si>
  <si>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</si>
  <si>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</si>
  <si>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</si>
  <si>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</si>
  <si>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</si>
  <si>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</si>
  <si>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</si>
  <si>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</si>
  <si>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</si>
  <si>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</si>
  <si>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</si>
  <si>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</si>
  <si>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</si>
  <si>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</si>
  <si>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</si>
  <si>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</si>
  <si>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</si>
  <si>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</si>
  <si>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</si>
  <si>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</si>
  <si>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</si>
  <si>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</si>
  <si>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</si>
  <si>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</si>
  <si>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</si>
  <si>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</si>
  <si>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</si>
  <si>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</si>
  <si>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</si>
  <si>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</si>
  <si>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</si>
  <si>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</si>
  <si>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</si>
  <si>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</si>
  <si>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</si>
  <si>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</si>
  <si>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</si>
  <si>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</si>
  <si>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</si>
  <si>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</si>
  <si>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</si>
  <si>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</si>
  <si>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</si>
  <si>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</si>
  <si>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</si>
  <si>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</si>
  <si>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</si>
  <si>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</si>
  <si>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</si>
  <si>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</si>
  <si>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</si>
  <si>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</si>
  <si>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</si>
  <si>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</si>
  <si>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</si>
  <si>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</si>
  <si>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</si>
  <si>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</si>
  <si>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</si>
  <si>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</si>
  <si>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</si>
  <si>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</si>
  <si>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</si>
  <si>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</si>
  <si>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</si>
  <si>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</si>
  <si>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</si>
  <si>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</si>
  <si>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</si>
  <si>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</si>
  <si>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</si>
  <si>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</si>
  <si>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</si>
  <si>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</si>
  <si>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</si>
  <si>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</si>
  <si>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</si>
  <si>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</si>
  <si>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</si>
  <si>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</si>
  <si>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</si>
  <si>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</si>
  <si>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</si>
  <si>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</si>
  <si>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</si>
  <si>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</si>
  <si>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</si>
  <si>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</si>
  <si>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</si>
  <si>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</si>
  <si>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</si>
  <si>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</si>
  <si>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</si>
  <si>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</si>
  <si>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</si>
  <si>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</si>
  <si>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</si>
  <si>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</si>
  <si>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</si>
  <si>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</si>
  <si>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</si>
  <si>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</si>
  <si>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</si>
  <si>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</si>
  <si>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</si>
  <si>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</si>
  <si>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</si>
  <si>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</si>
  <si>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</si>
  <si>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</si>
  <si>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</si>
  <si>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</si>
  <si>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</si>
  <si>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</si>
  <si>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</si>
  <si>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</si>
  <si>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</si>
  <si>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</si>
  <si>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</si>
  <si>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</si>
  <si>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</si>
  <si>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</si>
  <si>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</si>
  <si>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</si>
  <si>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</si>
  <si>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</si>
  <si>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</si>
  <si>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</si>
  <si>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</si>
  <si>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</si>
  <si>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</si>
  <si>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</si>
  <si>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</si>
  <si>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</si>
  <si>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</si>
  <si>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</si>
  <si>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</si>
  <si>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</si>
  <si>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</si>
  <si>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</si>
  <si>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</si>
  <si>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</si>
  <si>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</si>
  <si>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</si>
  <si>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</si>
  <si>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</si>
  <si>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</si>
  <si>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</si>
  <si>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</si>
  <si>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</si>
  <si>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</si>
  <si>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</si>
  <si>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</si>
  <si>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</si>
  <si>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</si>
  <si>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</si>
  <si>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</si>
  <si>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</si>
  <si>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</si>
  <si>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</si>
  <si>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</si>
  <si>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</si>
  <si>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</si>
  <si>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</si>
  <si>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</si>
  <si>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</si>
  <si>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</si>
  <si>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</si>
  <si>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</si>
  <si>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</si>
  <si>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</si>
  <si>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</si>
  <si>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</si>
  <si>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</si>
  <si>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</si>
  <si>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</si>
  <si>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</si>
  <si>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</si>
  <si>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</si>
  <si>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</si>
  <si>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</si>
  <si>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</si>
  <si>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</si>
  <si>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</si>
  <si>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</si>
  <si>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</si>
  <si>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</si>
  <si>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</si>
  <si>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</si>
  <si>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</si>
  <si>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</si>
  <si>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</si>
  <si>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</si>
  <si>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</si>
  <si>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</si>
  <si>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</si>
  <si>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</si>
  <si>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</si>
  <si>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</si>
  <si>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</si>
  <si>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</si>
  <si>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</si>
  <si>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</si>
  <si>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</si>
  <si>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</si>
  <si>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</si>
  <si>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</si>
  <si>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</si>
  <si>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</si>
  <si>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</si>
  <si>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</si>
  <si>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</si>
  <si>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</si>
  <si>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</si>
  <si>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</si>
  <si>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</si>
  <si>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</si>
  <si>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</si>
  <si>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</si>
  <si>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</si>
  <si>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</si>
  <si>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</si>
  <si>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</si>
  <si>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</si>
  <si>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</si>
  <si>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</si>
  <si>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</si>
  <si>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</si>
  <si>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</si>
  <si>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</si>
  <si>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</si>
  <si>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</si>
  <si>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</si>
  <si>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</si>
  <si>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</si>
  <si>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</si>
  <si>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</si>
  <si>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</si>
  <si>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</si>
  <si>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</si>
  <si>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</si>
  <si>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</si>
  <si>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</si>
  <si>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</si>
  <si>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</si>
  <si>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</si>
  <si>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</si>
  <si>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</si>
  <si>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</si>
  <si>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</si>
  <si>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</si>
  <si>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</si>
  <si>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</si>
  <si>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</si>
  <si>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</si>
  <si>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</si>
  <si>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</si>
  <si>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</si>
  <si>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</si>
  <si>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</si>
  <si>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</si>
  <si>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</si>
  <si>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</si>
  <si>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</si>
  <si>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</si>
  <si>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</si>
  <si>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</si>
  <si>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</si>
  <si>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</si>
  <si>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</si>
  <si>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</si>
  <si>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</si>
  <si>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</si>
  <si>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</si>
  <si>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</si>
  <si>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</si>
  <si>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</si>
  <si>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</si>
  <si>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</si>
  <si>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</si>
  <si>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</si>
  <si>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</si>
  <si>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</si>
  <si>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</si>
  <si>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</si>
  <si>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</si>
  <si>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</si>
  <si>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</si>
  <si>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</si>
  <si>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</si>
  <si>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</si>
  <si>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</si>
  <si>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</si>
  <si>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</si>
  <si>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</si>
  <si>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</si>
  <si>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</si>
  <si>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</si>
  <si>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</si>
  <si>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</si>
  <si>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</si>
  <si>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</si>
  <si>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</si>
  <si>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</si>
  <si>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</si>
  <si>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</si>
  <si>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</si>
  <si>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</si>
  <si>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</si>
  <si>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</si>
  <si>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</si>
  <si>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</si>
  <si>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</si>
  <si>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</si>
  <si>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</si>
  <si>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</si>
  <si>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</si>
  <si>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</si>
  <si>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</si>
  <si>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</si>
  <si>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</si>
  <si>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</si>
  <si>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</si>
  <si>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</si>
  <si>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</si>
  <si>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</si>
  <si>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</si>
  <si>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</si>
  <si>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</si>
  <si>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</si>
  <si>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</si>
  <si>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</si>
  <si>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</si>
  <si>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</si>
  <si>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</si>
  <si>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</si>
  <si>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</si>
  <si>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</si>
  <si>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</si>
  <si>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</si>
  <si>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</si>
  <si>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</si>
  <si>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</si>
  <si>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</si>
  <si>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</si>
  <si>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</si>
  <si>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</si>
  <si>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</si>
  <si>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</si>
  <si>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</si>
  <si>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</si>
  <si>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</si>
  <si>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</si>
  <si>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</si>
  <si>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</si>
  <si>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</si>
  <si>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</si>
  <si>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</si>
  <si>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</si>
  <si>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</si>
  <si>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</si>
  <si>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</si>
  <si>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</si>
  <si>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</si>
  <si>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</si>
  <si>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</si>
  <si>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</si>
  <si>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</si>
  <si>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</si>
  <si>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</si>
  <si>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</si>
  <si>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</si>
  <si>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</si>
  <si>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</si>
  <si>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</si>
  <si>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</si>
  <si>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</si>
  <si>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</si>
  <si>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</si>
  <si>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</si>
  <si>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</si>
  <si>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</si>
  <si>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</si>
  <si>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</si>
  <si>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</si>
  <si>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</si>
  <si>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</si>
  <si>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</si>
  <si>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</si>
  <si>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</si>
  <si>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</si>
  <si>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</si>
  <si>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</si>
  <si>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</si>
  <si>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</si>
  <si>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</si>
  <si>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</si>
  <si>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</si>
  <si>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</si>
  <si>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</si>
  <si>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</si>
  <si>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</si>
  <si>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</si>
  <si>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</si>
  <si>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</si>
  <si>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</si>
  <si>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</si>
  <si>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</si>
  <si>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</si>
  <si>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</si>
  <si>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</si>
  <si>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</si>
  <si>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</si>
  <si>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</si>
  <si>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</si>
  <si>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</si>
  <si>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</si>
  <si>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</si>
  <si>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</si>
  <si>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</si>
  <si>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</si>
  <si>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</si>
  <si>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</si>
  <si>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</si>
  <si>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</si>
  <si>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</si>
  <si>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</si>
  <si>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</si>
  <si>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</si>
  <si>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</si>
  <si>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</si>
  <si>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</si>
  <si>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</si>
  <si>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</si>
  <si>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</si>
  <si>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</si>
  <si>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</si>
  <si>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</si>
  <si>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</si>
  <si>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</si>
  <si>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</si>
  <si>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</si>
  <si>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</si>
  <si>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</si>
  <si>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</si>
  <si>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</si>
  <si>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</si>
  <si>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</si>
  <si>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</si>
  <si>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</si>
  <si>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</si>
  <si>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</si>
  <si>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</si>
  <si>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</si>
  <si>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</si>
  <si>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</si>
  <si>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</si>
  <si>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</si>
  <si>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</si>
  <si>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</si>
  <si>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</si>
  <si>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</si>
  <si>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</si>
  <si>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</si>
  <si>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</si>
  <si>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</si>
  <si>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</si>
  <si>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</si>
  <si>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</si>
  <si>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</si>
  <si>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</si>
  <si>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</si>
  <si>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</si>
  <si>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</si>
  <si>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</si>
  <si>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</si>
  <si>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</si>
  <si>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</si>
  <si>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</si>
  <si>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</si>
  <si>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</si>
  <si>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</si>
  <si>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</si>
  <si>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</si>
  <si>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</si>
  <si>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</si>
  <si>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</si>
  <si>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</si>
  <si>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</si>
  <si>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</si>
  <si>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</si>
  <si>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</si>
  <si>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</si>
  <si>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</si>
  <si>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</si>
  <si>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</si>
  <si>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</si>
  <si>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</si>
  <si>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</si>
  <si>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</si>
  <si>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</si>
  <si>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</si>
  <si>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</si>
  <si>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</si>
  <si>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</si>
  <si>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</si>
  <si>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</si>
  <si>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</si>
  <si>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</si>
  <si>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</si>
  <si>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</si>
  <si>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</si>
  <si>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</si>
  <si>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</si>
  <si>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</si>
  <si>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</si>
  <si>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</si>
  <si>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</si>
  <si>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</si>
  <si>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</si>
  <si>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</si>
  <si>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</si>
  <si>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</si>
  <si>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</si>
  <si>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</si>
  <si>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</si>
  <si>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</si>
  <si>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</si>
  <si>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</si>
  <si>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</si>
  <si>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</si>
  <si>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</si>
  <si>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</si>
  <si>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</si>
  <si>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</si>
  <si>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</si>
  <si>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</si>
  <si>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</si>
  <si>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</si>
  <si>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</si>
  <si>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</si>
  <si>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</si>
  <si>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</si>
  <si>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</si>
  <si>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</si>
  <si>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</si>
  <si>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</si>
  <si>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</si>
  <si>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</si>
  <si>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</si>
  <si>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</si>
  <si>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</si>
  <si>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</si>
  <si>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</si>
  <si>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</si>
  <si>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</si>
  <si>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</si>
  <si>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</si>
  <si>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</si>
  <si>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</si>
  <si>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</si>
  <si>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</si>
  <si>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</si>
  <si>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</si>
  <si>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</si>
  <si>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</si>
  <si>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</si>
  <si>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</si>
  <si>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</si>
  <si>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</si>
  <si>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</si>
  <si>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</si>
  <si>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</si>
  <si>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</si>
  <si>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</si>
  <si>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</si>
  <si>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</si>
  <si>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</si>
  <si>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</si>
  <si>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</si>
  <si>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</si>
  <si>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</si>
  <si>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</si>
  <si>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</si>
  <si>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</si>
  <si>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</si>
  <si>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</si>
  <si>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</si>
  <si>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</si>
  <si>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</si>
  <si>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</si>
  <si>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</si>
  <si>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</si>
  <si>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</si>
  <si>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</si>
  <si>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</si>
  <si>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</si>
  <si>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</si>
  <si>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</si>
  <si>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</si>
  <si>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</si>
  <si>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</si>
  <si>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</si>
  <si>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</si>
  <si>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</si>
  <si>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</si>
  <si>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</si>
  <si>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</si>
  <si>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</si>
  <si>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</si>
  <si>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</si>
  <si>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</si>
  <si>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</si>
  <si>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</si>
  <si>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</si>
  <si>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</si>
  <si>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</si>
  <si>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</si>
  <si>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</si>
  <si>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</si>
  <si>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</si>
  <si>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</si>
  <si>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</si>
  <si>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</si>
  <si>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</si>
  <si>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</si>
  <si>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</si>
  <si>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</si>
  <si>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</si>
  <si>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</si>
  <si>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</si>
  <si>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</si>
  <si>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</si>
  <si>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</si>
  <si>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</si>
  <si>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</si>
  <si>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</si>
  <si>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</si>
  <si>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</si>
  <si>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</si>
  <si>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</si>
  <si>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</si>
  <si>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</si>
  <si>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</si>
  <si>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</si>
  <si>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</si>
  <si>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</si>
  <si>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</si>
  <si>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</si>
  <si>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</si>
  <si>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</si>
  <si>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</si>
  <si>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</si>
  <si>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</si>
  <si>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</si>
  <si>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</si>
  <si>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</si>
  <si>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</si>
  <si>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</si>
  <si>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</si>
  <si>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</si>
  <si>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</si>
  <si>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</si>
  <si>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</si>
  <si>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</si>
  <si>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</si>
  <si>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</si>
  <si>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</si>
  <si>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</si>
  <si>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</si>
  <si>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</si>
  <si>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</si>
  <si>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</si>
  <si>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</si>
  <si>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</si>
  <si>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</si>
  <si>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</si>
  <si>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</si>
  <si>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</si>
  <si>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</si>
  <si>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</si>
  <si>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</si>
  <si>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</si>
  <si>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</si>
  <si>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</si>
  <si>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</si>
  <si>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</si>
  <si>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</si>
  <si>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</si>
  <si>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</si>
  <si>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</si>
  <si>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</si>
  <si>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</si>
  <si>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</si>
  <si>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</si>
  <si>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</si>
  <si>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</si>
  <si>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</si>
  <si>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</si>
  <si>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</si>
  <si>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</si>
  <si>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</si>
  <si>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</si>
  <si>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</si>
  <si>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</si>
  <si>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</si>
  <si>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</si>
  <si>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</si>
  <si>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</si>
  <si>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</si>
  <si>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</si>
  <si>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</si>
  <si>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</si>
  <si>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</si>
  <si>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</si>
  <si>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</si>
  <si>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</si>
  <si>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</si>
  <si>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</si>
  <si>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</si>
  <si>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</si>
  <si>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</si>
  <si>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</si>
  <si>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</si>
  <si>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</si>
  <si>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</si>
  <si>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</si>
  <si>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</si>
  <si>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</si>
  <si>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</si>
  <si>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</si>
  <si>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</si>
  <si>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</si>
  <si>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</si>
  <si>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</si>
  <si>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</si>
  <si>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</si>
  <si>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</si>
  <si>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</si>
  <si>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</si>
  <si>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</si>
  <si>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</si>
  <si>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</si>
  <si>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</si>
  <si>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</si>
  <si>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</si>
  <si>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</si>
  <si>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</si>
  <si>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</si>
  <si>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</si>
  <si>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</si>
  <si>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</si>
  <si>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</si>
  <si>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</si>
  <si>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</si>
  <si>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</si>
  <si>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</si>
  <si>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</si>
  <si>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</si>
  <si>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</si>
  <si>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</si>
  <si>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</si>
  <si>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</si>
  <si>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</si>
  <si>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</si>
  <si>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</si>
  <si>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</si>
  <si>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</si>
  <si>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</si>
  <si>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</si>
  <si>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</si>
  <si>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</si>
  <si>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</si>
  <si>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</si>
  <si>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</si>
  <si>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</si>
  <si>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</si>
  <si>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</si>
  <si>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</si>
  <si>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</si>
  <si>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</si>
  <si>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</si>
  <si>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</si>
  <si>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</si>
  <si>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</si>
  <si>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</si>
  <si>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</si>
  <si>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</si>
  <si>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</si>
  <si>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</si>
  <si>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</si>
  <si>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</si>
  <si>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</si>
  <si>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</si>
  <si>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</si>
  <si>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</si>
  <si>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</si>
  <si>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</si>
  <si>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</si>
  <si>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</si>
  <si>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</si>
  <si>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</si>
  <si>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</si>
  <si>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</si>
  <si>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</si>
  <si>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</si>
  <si>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</si>
  <si>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</si>
  <si>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</si>
  <si>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</si>
  <si>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</si>
  <si>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</si>
  <si>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</si>
  <si>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</si>
  <si>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</si>
  <si>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</si>
  <si>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</si>
  <si>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</si>
  <si>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</si>
  <si>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</si>
  <si>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</si>
  <si>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</si>
  <si>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</si>
  <si>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</si>
  <si>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</si>
  <si>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</si>
  <si>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</si>
  <si>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</si>
  <si>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</si>
  <si>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</si>
  <si>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</si>
  <si>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</si>
  <si>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</si>
  <si>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</si>
  <si>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</si>
  <si>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</si>
  <si>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</si>
  <si>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</si>
  <si>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</si>
  <si>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</si>
  <si>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</si>
  <si>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</si>
  <si>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</si>
  <si>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</si>
  <si>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</si>
  <si>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</si>
  <si>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</si>
  <si>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</si>
  <si>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</si>
  <si>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</si>
  <si>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</si>
  <si>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</si>
  <si>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</si>
  <si>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</si>
  <si>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</si>
  <si>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</si>
  <si>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</si>
  <si>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</si>
  <si>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</si>
  <si>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</si>
  <si>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</si>
  <si>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</si>
  <si>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</si>
  <si>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</si>
  <si>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</si>
  <si>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</si>
  <si>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</si>
  <si>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</si>
  <si>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</si>
  <si>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</si>
  <si>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</si>
  <si>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</si>
  <si>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</si>
  <si>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</si>
  <si>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</si>
  <si>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</si>
  <si>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</si>
  <si>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</si>
  <si>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</si>
  <si>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</si>
  <si>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</si>
  <si>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</si>
  <si>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</si>
  <si>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</si>
  <si>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</si>
  <si>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</si>
  <si>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</si>
  <si>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</si>
  <si>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</si>
  <si>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</si>
  <si>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</si>
  <si>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</si>
  <si>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</si>
  <si>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</si>
  <si>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</si>
  <si>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</si>
  <si>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</si>
  <si>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</si>
  <si>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</si>
  <si>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</si>
  <si>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</si>
  <si>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</si>
  <si>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</si>
  <si>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</si>
  <si>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</si>
  <si>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</si>
  <si>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</si>
  <si>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</si>
  <si>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</si>
  <si>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</si>
  <si>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</si>
  <si>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</si>
  <si>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</si>
  <si>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</si>
  <si>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</si>
  <si>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</si>
  <si>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</si>
  <si>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</si>
  <si>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</si>
  <si>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</si>
  <si>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</si>
  <si>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</si>
  <si>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</si>
  <si>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</si>
  <si>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</si>
  <si>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</si>
  <si>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</si>
  <si>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</si>
  <si>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</si>
  <si>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</si>
  <si>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</si>
  <si>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</si>
  <si>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</si>
  <si>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</si>
  <si>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</si>
  <si>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</si>
  <si>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</si>
  <si>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</si>
  <si>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</si>
  <si>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</si>
  <si>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</si>
  <si>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</si>
  <si>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</si>
  <si>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</si>
  <si>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</si>
  <si>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</si>
  <si>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</si>
  <si>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</si>
  <si>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</si>
  <si>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</si>
  <si>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</si>
  <si>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</si>
  <si>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</si>
  <si>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</si>
  <si>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</si>
  <si>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</si>
  <si>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</si>
  <si>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</si>
  <si>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</si>
  <si>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</si>
  <si>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</si>
  <si>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</si>
  <si>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</si>
  <si>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</si>
  <si>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</si>
  <si>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</si>
  <si>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</si>
  <si>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</si>
  <si>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</si>
  <si>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</si>
  <si>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</si>
  <si>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</si>
  <si>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</si>
  <si>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</si>
  <si>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</si>
  <si>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</si>
  <si>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</si>
  <si>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</si>
  <si>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</si>
  <si>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</si>
  <si>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</si>
  <si>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</si>
  <si>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</si>
  <si>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</si>
  <si>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</si>
  <si>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</si>
  <si>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</si>
  <si>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</si>
  <si>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</si>
  <si>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</si>
  <si>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</si>
  <si>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</si>
  <si>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</si>
  <si>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</si>
  <si>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</si>
  <si>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</si>
  <si>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</si>
  <si>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</si>
  <si>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</si>
  <si>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</si>
  <si>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</si>
  <si>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</si>
  <si>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</si>
  <si>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</si>
  <si>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</si>
  <si>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</si>
  <si>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</si>
  <si>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</si>
  <si>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</si>
  <si>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</si>
  <si>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</si>
  <si>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</si>
  <si>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</si>
  <si>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</si>
  <si>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</si>
  <si>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</si>
  <si>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</si>
  <si>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</si>
  <si>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</si>
  <si>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</si>
  <si>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</si>
  <si>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</si>
  <si>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</si>
  <si>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</si>
  <si>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</si>
  <si>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</si>
  <si>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</si>
  <si>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</si>
  <si>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</si>
  <si>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</si>
  <si>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</si>
  <si>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</si>
  <si>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</si>
  <si>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</si>
  <si>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</si>
  <si>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</si>
  <si>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</si>
  <si>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</si>
  <si>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</si>
  <si>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</si>
  <si>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</si>
  <si>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</si>
  <si>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</si>
  <si>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</si>
  <si>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</si>
  <si>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</si>
  <si>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</si>
  <si>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</si>
  <si>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</si>
  <si>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</si>
  <si>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</si>
  <si>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</si>
  <si>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</si>
  <si>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</si>
  <si>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</si>
  <si>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</si>
  <si>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</si>
  <si>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</si>
  <si>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</si>
  <si>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</si>
  <si>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</si>
  <si>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</si>
  <si>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</si>
  <si>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</si>
  <si>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</si>
  <si>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</si>
  <si>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</si>
  <si>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</si>
  <si>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</si>
  <si>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</si>
  <si>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</si>
  <si>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</si>
  <si>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</si>
  <si>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</si>
  <si>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</si>
  <si>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</si>
  <si>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</si>
  <si>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</si>
  <si>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</si>
  <si>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</si>
  <si>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</si>
  <si>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</si>
  <si>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</si>
  <si>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</si>
  <si>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</si>
  <si>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</si>
  <si>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</si>
  <si>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</si>
  <si>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</si>
  <si>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</si>
  <si>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</si>
  <si>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</si>
  <si>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</si>
  <si>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</si>
  <si>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</si>
  <si>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</si>
  <si>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</si>
  <si>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</si>
  <si>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</si>
  <si>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</si>
  <si>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</si>
  <si>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</si>
  <si>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</si>
  <si>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</si>
  <si>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</si>
  <si>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</si>
  <si>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</si>
  <si>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</si>
  <si>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</si>
  <si>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</si>
  <si>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</si>
  <si>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</si>
  <si>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</si>
  <si>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</si>
  <si>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</si>
  <si>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</si>
  <si>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</si>
  <si>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</si>
  <si>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</si>
  <si>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</si>
  <si>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</si>
  <si>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</si>
  <si>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</si>
  <si>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</si>
  <si>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</si>
  <si>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</si>
  <si>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</si>
  <si>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</si>
  <si>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</si>
  <si>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</si>
  <si>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</si>
  <si>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</si>
  <si>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</si>
  <si>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</si>
  <si>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</si>
  <si>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</si>
  <si>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</si>
  <si>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</si>
  <si>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</si>
  <si>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</si>
  <si>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</si>
  <si>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</si>
  <si>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</si>
  <si>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</si>
  <si>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</si>
  <si>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</si>
  <si>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</si>
  <si>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</si>
  <si>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</si>
  <si>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</si>
  <si>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</si>
  <si>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</si>
  <si>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</si>
  <si>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</si>
  <si>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</si>
  <si>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</si>
  <si>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</si>
  <si>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</si>
  <si>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</si>
  <si>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</si>
  <si>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</si>
  <si>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</si>
  <si>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</si>
  <si>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</si>
  <si>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</si>
  <si>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</si>
  <si>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</si>
  <si>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</si>
  <si>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</si>
  <si>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</si>
  <si>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</si>
  <si>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</si>
  <si>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</si>
  <si>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</si>
  <si>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</si>
  <si>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</si>
  <si>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</si>
  <si>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</si>
  <si>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</si>
  <si>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</si>
  <si>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</si>
  <si>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</si>
  <si>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</si>
  <si>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</si>
  <si>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</si>
  <si>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</si>
  <si>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</si>
  <si>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</si>
  <si>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</si>
  <si>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</si>
  <si>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</si>
  <si>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</si>
  <si>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</si>
  <si>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</si>
  <si>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</si>
  <si>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</si>
  <si>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</si>
  <si>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</si>
  <si>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</si>
  <si>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</si>
  <si>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</si>
  <si>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</si>
  <si>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</si>
  <si>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</si>
  <si>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</si>
  <si>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</si>
  <si>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</si>
  <si>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</si>
  <si>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</si>
  <si>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</si>
  <si>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</si>
  <si>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</si>
  <si>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</si>
  <si>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</si>
  <si>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</si>
  <si>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</si>
  <si>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</si>
  <si>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</si>
  <si>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</si>
  <si>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</si>
  <si>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</si>
  <si>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</si>
  <si>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</si>
  <si>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</si>
  <si>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</si>
  <si>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</si>
  <si>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</si>
  <si>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</si>
  <si>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</si>
  <si>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</si>
  <si>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</si>
  <si>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</si>
  <si>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</si>
  <si>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</si>
  <si>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</si>
  <si>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</si>
  <si>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</si>
  <si>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</si>
  <si>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</si>
  <si>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</si>
  <si>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</si>
  <si>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</si>
  <si>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</si>
  <si>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</si>
  <si>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</si>
  <si>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</si>
  <si>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</si>
  <si>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</si>
  <si>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</si>
  <si>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</si>
  <si>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</si>
  <si>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</si>
  <si>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</si>
  <si>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</si>
  <si>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</si>
  <si>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</si>
  <si>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</si>
  <si>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</si>
  <si>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</si>
  <si>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</si>
  <si>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</si>
  <si>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</si>
  <si>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</si>
  <si>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</si>
  <si>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</si>
  <si>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</si>
  <si>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</si>
  <si>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</si>
  <si>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</si>
  <si>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</si>
  <si>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</si>
  <si>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</si>
  <si>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</si>
  <si>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</si>
  <si>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</si>
  <si>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</si>
  <si>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</si>
  <si>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</si>
  <si>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</si>
  <si>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</si>
  <si>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</si>
  <si>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</si>
  <si>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</si>
  <si>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</si>
  <si>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</si>
  <si>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</si>
  <si>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</si>
  <si>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</si>
  <si>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</si>
  <si>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</si>
  <si>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</si>
  <si>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</si>
  <si>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</si>
  <si>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</si>
  <si>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</si>
  <si>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</si>
  <si>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</si>
  <si>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</si>
  <si>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</si>
  <si>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</si>
  <si>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</si>
  <si>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</si>
  <si>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</si>
  <si>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</si>
  <si>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</si>
  <si>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</si>
  <si>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</si>
  <si>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</si>
  <si>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</si>
  <si>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</si>
  <si>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</si>
  <si>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</si>
  <si>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</si>
  <si>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</si>
  <si>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</si>
  <si>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</si>
  <si>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</si>
  <si>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</si>
  <si>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</si>
  <si>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</si>
  <si>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</si>
  <si>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</si>
  <si>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</si>
  <si>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</si>
  <si>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</si>
  <si>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</si>
  <si>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</si>
  <si>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</si>
  <si>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</si>
  <si>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</si>
  <si>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</si>
  <si>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</si>
  <si>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</si>
  <si>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</si>
  <si>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</si>
  <si>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</si>
  <si>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</si>
  <si>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</si>
  <si>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</si>
  <si>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</si>
  <si>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</si>
  <si>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</si>
  <si>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</si>
  <si>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</si>
  <si>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</si>
  <si>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</si>
  <si>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</si>
  <si>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</si>
  <si>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</si>
  <si>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</si>
  <si>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</si>
  <si>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</si>
  <si>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</si>
  <si>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</si>
  <si>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</si>
  <si>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</si>
  <si>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</si>
  <si>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</si>
  <si>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</si>
  <si>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</si>
  <si>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</si>
  <si>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</si>
  <si>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</si>
  <si>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</si>
  <si>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</si>
  <si>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</si>
  <si>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</si>
  <si>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</si>
  <si>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</si>
  <si>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</si>
  <si>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</si>
  <si>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</si>
  <si>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</si>
  <si>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</si>
  <si>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</si>
  <si>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</si>
  <si>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</si>
  <si>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</si>
  <si>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</si>
  <si>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</si>
  <si>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</si>
  <si>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</si>
  <si>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</si>
  <si>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</si>
  <si>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</si>
  <si>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</si>
  <si>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</si>
  <si>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</si>
  <si>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</si>
  <si>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</si>
  <si>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</si>
  <si>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</si>
  <si>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</si>
  <si>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</si>
  <si>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</si>
  <si>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</si>
  <si>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</si>
  <si>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</si>
  <si>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</si>
  <si>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</si>
  <si>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</si>
  <si>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</si>
  <si>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</si>
  <si>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</si>
  <si>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</si>
  <si>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</si>
  <si>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</si>
  <si>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</si>
  <si>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</si>
  <si>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</si>
  <si>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</si>
  <si>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</si>
  <si>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</si>
  <si>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</si>
  <si>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</si>
  <si>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</si>
  <si>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</si>
  <si>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</si>
  <si>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</si>
  <si>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</si>
  <si>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</si>
  <si>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</si>
  <si>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</si>
  <si>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</si>
  <si>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</si>
  <si>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</si>
  <si>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</si>
  <si>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</si>
  <si>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</si>
  <si>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</si>
  <si>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</si>
  <si>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</si>
  <si>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</si>
  <si>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</si>
  <si>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</si>
  <si>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</si>
  <si>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</si>
  <si>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</si>
  <si>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</si>
  <si>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</si>
  <si>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</si>
  <si>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</si>
  <si>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</si>
  <si>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</si>
  <si>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</si>
  <si>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</si>
  <si>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</si>
  <si>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</si>
  <si>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</si>
  <si>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</si>
  <si>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</si>
  <si>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</si>
  <si>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</si>
  <si>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</si>
  <si>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</si>
  <si>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</si>
  <si>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</si>
  <si>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</si>
  <si>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</si>
  <si>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</si>
  <si>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</si>
  <si>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</si>
  <si>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</si>
  <si>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</si>
  <si>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</si>
  <si>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</si>
  <si>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</si>
  <si>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</si>
  <si>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</si>
  <si>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</si>
  <si>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</si>
  <si>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</si>
  <si>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</si>
  <si>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</si>
  <si>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</si>
  <si>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</si>
  <si>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</si>
  <si>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</si>
  <si>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</si>
  <si>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</si>
  <si>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</si>
  <si>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</si>
  <si>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</si>
  <si>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</si>
  <si>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</si>
  <si>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</si>
  <si>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</si>
  <si>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</si>
  <si>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</si>
  <si>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</si>
  <si>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</si>
  <si>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</si>
  <si>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</si>
  <si>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</si>
  <si>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</si>
  <si>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</si>
  <si>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</si>
  <si>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</si>
  <si>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</si>
  <si>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</si>
  <si>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</si>
  <si>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</si>
  <si>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</si>
  <si>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</si>
  <si>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</si>
  <si>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</si>
  <si>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</si>
  <si>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</si>
  <si>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</si>
  <si>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</si>
  <si>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</si>
  <si>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</si>
  <si>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</si>
  <si>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</si>
  <si>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</si>
  <si>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</si>
  <si>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</si>
  <si>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</si>
  <si>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</si>
  <si>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</si>
  <si>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</si>
  <si>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</si>
  <si>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</si>
  <si>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</si>
  <si>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</si>
  <si>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</si>
  <si>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</si>
  <si>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</si>
  <si>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</si>
  <si>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</si>
  <si>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</si>
  <si>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</si>
  <si>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</si>
  <si>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</si>
  <si>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</si>
  <si>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</si>
  <si>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</si>
  <si>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</si>
  <si>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</si>
  <si>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</si>
  <si>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</si>
  <si>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</si>
  <si>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</si>
  <si>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</si>
  <si>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</si>
  <si>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</si>
  <si>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</si>
  <si>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</si>
  <si>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</si>
  <si>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</si>
  <si>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</si>
  <si>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</si>
  <si>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</si>
  <si>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</si>
  <si>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</si>
  <si>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</si>
  <si>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</si>
  <si>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</si>
  <si>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</si>
  <si>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</si>
  <si>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</si>
  <si>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</si>
  <si>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</si>
  <si>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</si>
  <si>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</si>
  <si>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</si>
  <si>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</si>
  <si>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</si>
  <si>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</si>
  <si>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</si>
  <si>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</si>
  <si>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</si>
  <si>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</si>
  <si>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</si>
  <si>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</si>
  <si>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</si>
  <si>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</si>
  <si>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</si>
  <si>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</si>
  <si>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</si>
  <si>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</si>
  <si>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</si>
  <si>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</si>
  <si>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</si>
  <si>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</si>
  <si>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</si>
  <si>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</si>
  <si>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</si>
  <si>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</si>
  <si>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</si>
  <si>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</si>
  <si>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</si>
  <si>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</si>
  <si>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</si>
  <si>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</si>
  <si>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</si>
  <si>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</si>
  <si>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</si>
  <si>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</si>
  <si>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</si>
  <si>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</si>
  <si>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</si>
  <si>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</si>
  <si>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</si>
  <si>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</si>
  <si>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</si>
  <si>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</si>
  <si>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</si>
  <si>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</si>
  <si>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</si>
  <si>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</si>
  <si>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</si>
  <si>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</si>
  <si>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</si>
  <si>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</si>
  <si>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</si>
  <si>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</si>
  <si>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</si>
  <si>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</si>
  <si>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</si>
  <si>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</si>
  <si>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</si>
  <si>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</si>
  <si>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</si>
  <si>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</si>
  <si>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</si>
  <si>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</si>
  <si>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</si>
  <si>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</si>
  <si>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</si>
  <si>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</si>
  <si>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</si>
  <si>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</si>
  <si>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</si>
  <si>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</si>
  <si>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</si>
  <si>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</si>
  <si>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</si>
  <si>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</si>
  <si>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</si>
  <si>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</si>
  <si>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</si>
  <si>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</si>
  <si>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</si>
  <si>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</si>
  <si>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</si>
  <si>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</si>
  <si>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</si>
  <si>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</si>
  <si>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</si>
  <si>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</si>
  <si>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</si>
  <si>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</si>
  <si>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</si>
  <si>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</si>
  <si>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</si>
  <si>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</si>
  <si>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</si>
  <si>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</si>
  <si>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</si>
  <si>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</si>
  <si>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</si>
  <si>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</si>
  <si>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</si>
  <si>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</si>
  <si>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</si>
  <si>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</si>
  <si>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</si>
  <si>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</si>
  <si>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</si>
  <si>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</si>
  <si>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</si>
  <si>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</si>
  <si>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</si>
  <si>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</si>
  <si>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</si>
  <si>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</si>
  <si>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</si>
  <si>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</si>
  <si>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</si>
  <si>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</si>
  <si>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</si>
  <si>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</si>
  <si>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</si>
  <si>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</si>
  <si>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</si>
  <si>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</si>
  <si>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</si>
  <si>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</si>
  <si>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</si>
  <si>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</si>
  <si>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</si>
  <si>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</si>
  <si>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</si>
  <si>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</si>
  <si>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</si>
  <si>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</si>
  <si>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</si>
  <si>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</si>
  <si>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</si>
  <si>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</si>
  <si>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</si>
  <si>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</si>
  <si>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</si>
  <si>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</si>
  <si>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</si>
  <si>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</si>
  <si>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</si>
  <si>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</si>
  <si>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</si>
  <si>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</si>
  <si>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</si>
  <si>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</si>
  <si>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</si>
  <si>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</si>
  <si>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</si>
  <si>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</si>
  <si>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</si>
  <si>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</si>
  <si>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</si>
  <si>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</si>
  <si>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</si>
  <si>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</si>
  <si>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</si>
  <si>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</si>
  <si>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</si>
  <si>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</si>
  <si>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</si>
  <si>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</si>
  <si>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</si>
  <si>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</si>
  <si>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</si>
  <si>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</si>
  <si>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</si>
  <si>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</si>
  <si>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</si>
  <si>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</si>
  <si>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</si>
  <si>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</si>
  <si>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</si>
  <si>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</si>
  <si>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</si>
  <si>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</si>
  <si>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</si>
  <si>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</si>
  <si>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</si>
  <si>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</si>
  <si>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</si>
  <si>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</si>
  <si>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</si>
  <si>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</si>
  <si>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</si>
  <si>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</si>
  <si>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</si>
  <si>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</si>
  <si>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</si>
  <si>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</si>
  <si>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</si>
  <si>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</si>
  <si>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</si>
  <si>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</si>
  <si>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</si>
  <si>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</si>
  <si>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</si>
  <si>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</si>
  <si>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</si>
  <si>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</si>
  <si>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</si>
  <si>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</si>
  <si>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</si>
  <si>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</si>
  <si>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</si>
  <si>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</si>
  <si>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</si>
  <si>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</si>
  <si>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</si>
  <si>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</si>
  <si>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</si>
  <si>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</si>
  <si>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</si>
  <si>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</si>
  <si>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</si>
  <si>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</si>
  <si>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</si>
  <si>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</si>
  <si>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</si>
  <si>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</si>
  <si>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</si>
  <si>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</si>
  <si>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</si>
  <si>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</si>
  <si>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</si>
  <si>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</si>
  <si>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</si>
  <si>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</si>
  <si>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</si>
  <si>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</si>
  <si>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</si>
  <si>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</si>
  <si>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</si>
  <si>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</si>
  <si>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</si>
  <si>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</si>
  <si>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</si>
  <si>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</si>
  <si>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</si>
  <si>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</si>
  <si>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</si>
  <si>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</si>
  <si>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</si>
  <si>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</si>
  <si>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</si>
  <si>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</si>
  <si>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</si>
  <si>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</si>
  <si>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</si>
  <si>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</si>
  <si>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</si>
  <si>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</si>
  <si>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</si>
  <si>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</si>
  <si>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</si>
  <si>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</si>
  <si>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</si>
  <si>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</si>
  <si>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</si>
  <si>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</si>
  <si>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</si>
  <si>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</si>
  <si>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</si>
  <si>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</si>
  <si>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</si>
  <si>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</si>
  <si>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</si>
  <si>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</si>
  <si>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</si>
  <si>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</si>
  <si>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</si>
  <si>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</si>
  <si>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</si>
  <si>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</si>
  <si>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</si>
  <si>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</si>
  <si>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</si>
  <si>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</si>
  <si>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</si>
  <si>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</si>
  <si>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</si>
  <si>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</si>
  <si>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</si>
  <si>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</si>
  <si>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</si>
  <si>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</si>
  <si>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</si>
  <si>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</si>
  <si>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</si>
  <si>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</si>
  <si>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</si>
  <si>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</si>
  <si>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</si>
  <si>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</si>
  <si>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</si>
  <si>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</si>
  <si>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</si>
  <si>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</si>
  <si>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</si>
  <si>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</si>
  <si>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</si>
  <si>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</si>
  <si>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</si>
  <si>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</si>
  <si>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</si>
  <si>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</si>
  <si>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</si>
  <si>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</si>
  <si>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</si>
  <si>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</si>
  <si>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</si>
  <si>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</si>
  <si>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</si>
  <si>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</si>
  <si>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</si>
  <si>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</si>
  <si>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</si>
  <si>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</si>
  <si>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</si>
  <si>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</si>
  <si>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</si>
  <si>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</si>
  <si>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</si>
  <si>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</si>
  <si>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</si>
  <si>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</si>
  <si>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</si>
  <si>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</si>
  <si>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</si>
  <si>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</si>
  <si>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</si>
  <si>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</si>
  <si>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</si>
  <si>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</si>
  <si>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</si>
  <si>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</si>
  <si>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</si>
  <si>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</si>
  <si>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</si>
  <si>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</si>
  <si>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</si>
  <si>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</si>
  <si>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</si>
  <si>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</si>
  <si>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</si>
  <si>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</si>
  <si>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</si>
  <si>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</si>
  <si>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</si>
  <si>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</si>
  <si>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</si>
  <si>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</si>
  <si>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</si>
  <si>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</si>
  <si>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</si>
  <si>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</si>
  <si>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</si>
  <si>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</si>
  <si>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</si>
  <si>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</si>
  <si>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</si>
  <si>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</si>
  <si>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</si>
  <si>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</si>
  <si>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</si>
  <si>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</si>
  <si>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</si>
  <si>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</si>
  <si>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</si>
  <si>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</si>
  <si>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</si>
  <si>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</si>
  <si>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</si>
  <si>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</si>
  <si>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</si>
  <si>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</si>
  <si>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</si>
  <si>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</si>
  <si>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</si>
  <si>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</si>
  <si>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</si>
  <si>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</si>
  <si>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</si>
  <si>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</si>
  <si>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</si>
  <si>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</si>
  <si>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</si>
  <si>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</si>
  <si>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</si>
  <si>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</si>
  <si>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</si>
  <si>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</si>
  <si>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</si>
  <si>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</si>
  <si>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</si>
  <si>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</si>
  <si>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</si>
  <si>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</si>
  <si>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</si>
  <si>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</si>
  <si>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</si>
  <si>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</si>
  <si>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</si>
  <si>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</si>
  <si>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</si>
  <si>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</si>
  <si>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</si>
  <si>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</si>
  <si>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</si>
  <si>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</si>
  <si>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</si>
  <si>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</si>
  <si>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</si>
  <si>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</si>
  <si>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</si>
  <si>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</si>
  <si>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</si>
  <si>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</si>
  <si>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</si>
  <si>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</si>
  <si>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</si>
  <si>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</si>
  <si>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</si>
  <si>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</si>
  <si>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</si>
  <si>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</si>
  <si>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</si>
  <si>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</si>
  <si>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</si>
  <si>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</si>
  <si>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</si>
  <si>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</si>
  <si>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</si>
  <si>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</si>
  <si>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</si>
  <si>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</si>
  <si>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</si>
  <si>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</si>
  <si>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</si>
  <si>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</si>
  <si>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</si>
  <si>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</si>
  <si>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</si>
  <si>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</si>
  <si>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</si>
  <si>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</si>
  <si>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</si>
  <si>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</si>
  <si>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</si>
  <si>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</si>
  <si>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</si>
  <si>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</si>
  <si>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</si>
  <si>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</si>
  <si>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</si>
  <si>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</si>
  <si>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</si>
  <si>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</si>
  <si>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</si>
  <si>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</si>
  <si>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</si>
  <si>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</si>
  <si>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</si>
  <si>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</si>
  <si>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</si>
  <si>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</si>
  <si>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</si>
  <si>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</si>
  <si>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</si>
  <si>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</si>
  <si>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</si>
  <si>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</si>
  <si>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</si>
  <si>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</si>
  <si>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</si>
  <si>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</si>
  <si>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</si>
  <si>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</si>
  <si>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</si>
  <si>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</si>
  <si>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</si>
  <si>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</si>
  <si>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</si>
  <si>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</si>
  <si>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</si>
  <si>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</si>
  <si>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</si>
  <si>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</si>
  <si>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</si>
  <si>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</si>
  <si>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</si>
  <si>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</si>
  <si>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</si>
  <si>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</si>
  <si>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</si>
  <si>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</si>
  <si>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</si>
  <si>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</si>
  <si>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</si>
  <si>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</si>
  <si>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</si>
  <si>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</si>
  <si>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</si>
  <si>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</si>
  <si>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</si>
  <si>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</si>
  <si>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</si>
  <si>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</si>
  <si>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</si>
  <si>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</si>
  <si>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</si>
  <si>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</si>
  <si>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</si>
  <si>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</si>
  <si>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</si>
  <si>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</si>
  <si>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</si>
  <si>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</si>
  <si>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</si>
  <si>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</si>
  <si>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</si>
  <si>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</si>
  <si>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</si>
  <si>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</si>
  <si>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</si>
  <si>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</si>
  <si>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</si>
  <si>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</si>
  <si>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</si>
  <si>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</si>
  <si>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</si>
  <si>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</si>
  <si>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</si>
  <si>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</si>
  <si>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</si>
  <si>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</si>
  <si>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</si>
  <si>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</si>
  <si>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</si>
  <si>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</si>
  <si>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</si>
  <si>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</si>
  <si>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</si>
  <si>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</si>
  <si>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</si>
  <si>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</si>
  <si>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</si>
  <si>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</si>
  <si>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</si>
  <si>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</si>
  <si>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</si>
  <si>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</si>
  <si>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</si>
  <si>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</si>
  <si>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</si>
  <si>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</si>
  <si>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</si>
  <si>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</si>
  <si>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</si>
  <si>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</si>
  <si>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</si>
  <si>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</si>
  <si>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</si>
  <si>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</si>
  <si>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</si>
  <si>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</si>
  <si>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</si>
  <si>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</si>
  <si>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</si>
  <si>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</si>
  <si>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</si>
  <si>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</si>
  <si>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</si>
  <si>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</si>
  <si>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</si>
  <si>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</si>
  <si>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</si>
  <si>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</si>
  <si>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</si>
  <si>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</si>
  <si>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</si>
  <si>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</si>
  <si>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</si>
  <si>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</si>
  <si>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</si>
  <si>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</si>
  <si>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</si>
  <si>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</si>
  <si>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</si>
  <si>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</si>
  <si>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</si>
  <si>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</si>
  <si>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</si>
  <si>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</si>
  <si>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</si>
  <si>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</si>
  <si>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</si>
  <si>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</si>
  <si>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</si>
  <si>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</si>
  <si>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</si>
  <si>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</si>
  <si>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</si>
  <si>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</si>
  <si>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</si>
  <si>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</si>
  <si>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</si>
  <si>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</si>
  <si>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</si>
  <si>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</si>
  <si>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</si>
  <si>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</si>
  <si>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</si>
  <si>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</si>
  <si>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</si>
  <si>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</si>
  <si>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</si>
  <si>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</si>
  <si>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</si>
  <si>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</si>
  <si>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</si>
  <si>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</si>
  <si>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</si>
  <si>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</si>
  <si>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</si>
  <si>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</si>
  <si>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</si>
  <si>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</si>
  <si>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</si>
  <si>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</si>
  <si>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</si>
  <si>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</si>
  <si>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</si>
  <si>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</si>
  <si>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</si>
  <si>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</si>
  <si>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</si>
  <si>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</si>
  <si>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</si>
  <si>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</si>
  <si>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</si>
  <si>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</si>
  <si>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</si>
  <si>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</si>
  <si>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</si>
  <si>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</si>
  <si>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</si>
  <si>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</si>
  <si>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</si>
  <si>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</si>
  <si>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</si>
  <si>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</si>
  <si>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</si>
  <si>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</si>
  <si>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</si>
  <si>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</si>
  <si>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</si>
  <si>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</si>
  <si>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</si>
  <si>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</si>
  <si>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</si>
  <si>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</si>
  <si>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</si>
  <si>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</si>
  <si>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</si>
  <si>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</si>
  <si>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</si>
  <si>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</si>
  <si>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</si>
  <si>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</si>
  <si>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</si>
  <si>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</si>
  <si>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</si>
  <si>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</si>
  <si>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</si>
  <si>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</si>
  <si>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</si>
  <si>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</si>
  <si>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</si>
  <si>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</si>
  <si>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</si>
  <si>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</si>
  <si>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</si>
  <si>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</si>
  <si>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</si>
  <si>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</si>
  <si>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</si>
  <si>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</si>
  <si>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</si>
  <si>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</si>
  <si>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</si>
  <si>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</si>
  <si>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</si>
  <si>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</si>
  <si>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</si>
  <si>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</si>
  <si>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</si>
  <si>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</si>
  <si>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</si>
  <si>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</si>
  <si>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</si>
  <si>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</si>
  <si>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</si>
  <si>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</si>
  <si>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</si>
  <si>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</si>
  <si>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</si>
  <si>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</si>
  <si>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</si>
  <si>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</si>
  <si>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</si>
  <si>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</si>
  <si>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</si>
  <si>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</si>
  <si>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</si>
  <si>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</si>
  <si>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</si>
  <si>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</si>
  <si>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</si>
  <si>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</si>
  <si>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</si>
  <si>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</si>
  <si>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</si>
  <si>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</si>
  <si>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</si>
  <si>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</si>
  <si>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</si>
  <si>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</si>
  <si>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</si>
  <si>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</si>
  <si>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</si>
  <si>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</si>
  <si>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</si>
  <si>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</si>
  <si>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</si>
  <si>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</si>
  <si>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</si>
  <si>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</si>
  <si>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</si>
  <si>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</si>
  <si>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</si>
  <si>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</si>
  <si>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</si>
  <si>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</si>
  <si>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</si>
  <si>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</si>
  <si>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</si>
  <si>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</si>
  <si>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</si>
  <si>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</si>
  <si>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</si>
  <si>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</si>
  <si>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</si>
  <si>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</si>
  <si>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</si>
  <si>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</si>
  <si>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</si>
  <si>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</si>
  <si>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</si>
  <si>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</si>
  <si>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</si>
  <si>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</si>
  <si>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</si>
  <si>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</si>
  <si>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</si>
  <si>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</si>
  <si>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</si>
  <si>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</si>
  <si>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</si>
  <si>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</si>
  <si>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</si>
  <si>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</si>
  <si>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</si>
  <si>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</si>
  <si>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</si>
  <si>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</si>
  <si>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</si>
  <si>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</si>
  <si>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</si>
  <si>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</si>
  <si>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</si>
  <si>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</si>
  <si>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</si>
  <si>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</si>
  <si>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</si>
  <si>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</si>
  <si>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</si>
  <si>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</si>
  <si>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</si>
  <si>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</si>
  <si>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</si>
  <si>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</si>
  <si>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</si>
  <si>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</si>
  <si>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</si>
  <si>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</si>
  <si>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</si>
  <si>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</si>
  <si>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</si>
  <si>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</si>
  <si>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</si>
  <si>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</si>
  <si>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</si>
  <si>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</si>
  <si>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</si>
  <si>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</si>
  <si>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</si>
  <si>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</si>
  <si>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</si>
  <si>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</si>
  <si>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</si>
  <si>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</si>
  <si>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</si>
  <si>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</si>
  <si>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</si>
  <si>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</si>
  <si>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</si>
  <si>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</si>
  <si>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</si>
  <si>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</si>
  <si>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</si>
  <si>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</si>
  <si>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</si>
  <si>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</si>
  <si>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</si>
  <si>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</si>
  <si>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</si>
  <si>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</si>
  <si>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</si>
  <si>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</si>
  <si>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</si>
  <si>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</si>
  <si>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</si>
  <si>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</si>
  <si>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</si>
  <si>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</si>
  <si>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</si>
  <si>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</si>
  <si>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</si>
  <si>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</si>
  <si>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</si>
  <si>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</si>
  <si>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</si>
  <si>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</si>
  <si>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</si>
  <si>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</si>
  <si>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</si>
  <si>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</si>
  <si>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</si>
  <si>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</si>
  <si>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</si>
  <si>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</si>
  <si>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</si>
  <si>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</si>
  <si>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</si>
  <si>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</si>
  <si>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</si>
  <si>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</si>
  <si>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</si>
  <si>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</si>
  <si>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</si>
  <si>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</si>
  <si>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</si>
  <si>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</si>
  <si>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</si>
  <si>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</si>
  <si>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</si>
  <si>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</si>
  <si>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</si>
  <si>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</si>
  <si>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</si>
  <si>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</si>
  <si>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</si>
  <si>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</si>
  <si>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</si>
  <si>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</si>
  <si>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</si>
  <si>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</si>
  <si>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</si>
  <si>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</si>
  <si>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</si>
  <si>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</si>
  <si>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</si>
  <si>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</si>
  <si>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</si>
  <si>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</si>
  <si>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</si>
  <si>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</si>
  <si>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</si>
  <si>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</si>
  <si>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</si>
  <si>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</si>
  <si>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</si>
  <si>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</si>
  <si>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</si>
  <si>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</si>
  <si>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</si>
  <si>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</si>
  <si>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</si>
  <si>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</si>
  <si>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</si>
  <si>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</si>
  <si>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</si>
  <si>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</si>
  <si>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</si>
  <si>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</si>
  <si>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</si>
  <si>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</si>
  <si>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</si>
  <si>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</si>
  <si>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</si>
  <si>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</si>
  <si>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</si>
  <si>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</si>
  <si>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</si>
  <si>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</si>
  <si>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</si>
  <si>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</si>
  <si>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</si>
  <si>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</si>
  <si>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</si>
  <si>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</si>
  <si>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</si>
  <si>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</si>
  <si>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</si>
  <si>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</si>
  <si>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</si>
  <si>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</si>
  <si>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</si>
  <si>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</si>
  <si>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</si>
  <si>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</si>
  <si>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</si>
  <si>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</si>
  <si>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</si>
  <si>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</si>
  <si>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</si>
  <si>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</si>
  <si>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</si>
  <si>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</si>
  <si>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</si>
  <si>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</si>
  <si>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</si>
  <si>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</si>
  <si>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</si>
  <si>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</si>
  <si>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</si>
  <si>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</si>
  <si>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</si>
  <si>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</si>
  <si>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</si>
  <si>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</si>
  <si>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</si>
  <si>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</si>
  <si>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</si>
  <si>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</si>
  <si>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</si>
  <si>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</si>
  <si>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</si>
  <si>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</si>
  <si>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</si>
  <si>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</si>
  <si>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</si>
  <si>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</si>
  <si>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</si>
  <si>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</si>
  <si>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</si>
  <si>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</si>
  <si>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</si>
  <si>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</si>
  <si>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</si>
  <si>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</si>
  <si>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</si>
  <si>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</si>
  <si>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</si>
  <si>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</si>
  <si>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</si>
  <si>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</si>
  <si>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</si>
  <si>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</si>
  <si>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</si>
  <si>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</si>
  <si>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</si>
  <si>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</si>
  <si>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</si>
  <si>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</si>
  <si>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</si>
  <si>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</si>
  <si>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</si>
  <si>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</si>
  <si>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</si>
  <si>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</si>
  <si>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</si>
  <si>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</si>
  <si>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</si>
  <si>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</si>
  <si>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</si>
  <si>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</si>
  <si>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</si>
  <si>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</si>
  <si>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</si>
  <si>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</si>
  <si>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</si>
  <si>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</si>
  <si>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</si>
  <si>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</si>
  <si>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</si>
  <si>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</si>
  <si>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</si>
  <si>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</si>
  <si>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</si>
  <si>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</si>
  <si>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</si>
  <si>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</si>
  <si>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</si>
  <si>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</si>
  <si>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</si>
  <si>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</si>
  <si>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</si>
  <si>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</si>
  <si>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</si>
  <si>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</si>
  <si>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</si>
  <si>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</si>
  <si>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</si>
  <si>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</si>
  <si>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</si>
  <si>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</si>
  <si>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</si>
  <si>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</si>
  <si>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</si>
  <si>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</si>
  <si>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</si>
  <si>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</si>
  <si>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</si>
  <si>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</si>
  <si>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</si>
  <si>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</si>
  <si>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</si>
  <si>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</si>
  <si>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</si>
  <si>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</si>
  <si>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</si>
  <si>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</si>
  <si>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</si>
  <si>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</si>
  <si>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</si>
  <si>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</si>
  <si>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</si>
  <si>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</si>
  <si>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</si>
  <si>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</si>
  <si>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</si>
  <si>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</si>
  <si>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</si>
  <si>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</si>
  <si>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</si>
  <si>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</si>
  <si>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</si>
  <si>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</si>
  <si>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</si>
  <si>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</si>
  <si>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</si>
  <si>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</si>
  <si>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</si>
  <si>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</si>
  <si>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</si>
  <si>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</si>
  <si>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</si>
  <si>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</si>
  <si>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</si>
  <si>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</si>
  <si>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</si>
  <si>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</si>
  <si>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</si>
  <si>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</si>
  <si>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</si>
  <si>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</si>
  <si>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</si>
  <si>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</si>
  <si>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</si>
  <si>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</si>
  <si>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</si>
  <si>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</si>
  <si>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</si>
  <si>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</si>
  <si>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</si>
  <si>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</si>
  <si>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</si>
  <si>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</si>
  <si>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</si>
  <si>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</si>
  <si>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</si>
  <si>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</si>
  <si>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</si>
  <si>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</si>
  <si>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</si>
  <si>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</si>
  <si>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</si>
  <si>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</si>
  <si>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</si>
  <si>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</si>
  <si>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</si>
  <si>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</si>
  <si>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</si>
  <si>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</si>
  <si>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</si>
  <si>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</si>
  <si>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</si>
  <si>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</si>
  <si>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</si>
  <si>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</si>
  <si>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</si>
  <si>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</si>
  <si>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</si>
  <si>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</si>
  <si>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</si>
  <si>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</si>
  <si>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</si>
  <si>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</si>
  <si>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</si>
  <si>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</si>
  <si>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</si>
  <si>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</si>
  <si>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</si>
  <si>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</si>
  <si>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</si>
  <si>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</si>
  <si>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</si>
  <si>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</si>
  <si>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</si>
  <si>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</si>
  <si>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</si>
  <si>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</si>
  <si>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</si>
  <si>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</si>
  <si>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</si>
  <si>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</si>
  <si>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</si>
  <si>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</si>
  <si>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</si>
  <si>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</si>
  <si>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</si>
  <si>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</si>
  <si>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</si>
  <si>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</si>
  <si>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</si>
  <si>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</si>
  <si>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</si>
  <si>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</si>
  <si>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</si>
  <si>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</si>
  <si>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</si>
  <si>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</si>
  <si>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</si>
  <si>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</si>
  <si>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</si>
  <si>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</si>
  <si>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</si>
  <si>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</si>
  <si>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</si>
  <si>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</si>
  <si>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</si>
  <si>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</si>
  <si>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</si>
  <si>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</si>
  <si>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</si>
  <si>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</si>
  <si>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</si>
  <si>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</si>
  <si>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</si>
  <si>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</si>
  <si>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</si>
  <si>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</si>
  <si>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</si>
  <si>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</si>
  <si>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</si>
  <si>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</si>
  <si>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</si>
  <si>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</si>
  <si>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</si>
  <si>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</si>
  <si>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</si>
  <si>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</si>
  <si>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</si>
  <si>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</si>
  <si>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</si>
  <si>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</si>
  <si>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</si>
  <si>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</si>
  <si>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</si>
  <si>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</si>
  <si>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</si>
  <si>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</si>
  <si>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</si>
  <si>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</si>
  <si>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</si>
  <si>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</si>
  <si>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</si>
  <si>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</si>
  <si>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</si>
  <si>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</si>
  <si>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</si>
  <si>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</si>
  <si>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</si>
  <si>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</si>
  <si>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</si>
  <si>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</si>
  <si>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</si>
  <si>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</si>
  <si>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</si>
  <si>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</si>
  <si>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</si>
  <si>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</si>
  <si>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</si>
  <si>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</si>
  <si>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</si>
  <si>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</si>
  <si>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</si>
  <si>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</si>
  <si>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</si>
  <si>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</si>
  <si>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</si>
  <si>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</si>
  <si>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</si>
  <si>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</si>
  <si>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</si>
  <si>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</si>
  <si>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</si>
  <si>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</si>
  <si>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</si>
  <si>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</si>
  <si>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</si>
  <si>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</si>
  <si>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</si>
  <si>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</si>
  <si>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</si>
  <si>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</si>
  <si>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</si>
  <si>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</si>
  <si>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</si>
  <si>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</si>
  <si>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</si>
  <si>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</si>
  <si>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</si>
  <si>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</si>
  <si>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</si>
  <si>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</si>
  <si>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</si>
  <si>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</si>
  <si>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</si>
  <si>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</si>
  <si>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</si>
  <si>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</si>
  <si>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</si>
  <si>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</si>
  <si>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</si>
  <si>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</si>
  <si>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</si>
  <si>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</si>
  <si>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</si>
  <si>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</si>
  <si>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</si>
  <si>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</si>
  <si>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</si>
  <si>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</si>
  <si>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</si>
  <si>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</si>
  <si>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</si>
  <si>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</si>
  <si>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</si>
  <si>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</si>
  <si>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</si>
  <si>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</si>
  <si>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</si>
  <si>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</si>
  <si>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</si>
  <si>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</si>
  <si>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</si>
  <si>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</si>
  <si>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</si>
  <si>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</si>
  <si>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</si>
  <si>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</si>
  <si>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</si>
  <si>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</si>
  <si>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</si>
  <si>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</si>
  <si>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</si>
  <si>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</si>
  <si>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</si>
  <si>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</si>
  <si>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</si>
  <si>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</si>
  <si>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</si>
  <si>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</si>
  <si>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</si>
  <si>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</si>
  <si>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</si>
  <si>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</si>
  <si>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</si>
  <si>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</si>
  <si>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</si>
  <si>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</si>
  <si>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</si>
  <si>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</si>
  <si>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</si>
  <si>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</si>
  <si>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</si>
  <si>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</si>
  <si>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</si>
  <si>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</si>
  <si>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</si>
  <si>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</si>
  <si>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</si>
  <si>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</si>
  <si>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</si>
  <si>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</si>
  <si>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</si>
  <si>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</si>
  <si>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</si>
  <si>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</si>
  <si>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</si>
  <si>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</si>
  <si>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</si>
  <si>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</si>
  <si>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</si>
  <si>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</si>
  <si>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</si>
  <si>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</si>
  <si>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</si>
  <si>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</si>
  <si>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</si>
  <si>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</si>
  <si>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</si>
  <si>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</si>
  <si>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</si>
  <si>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</si>
  <si>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</si>
  <si>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</si>
  <si>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</si>
  <si>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</si>
  <si>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</si>
  <si>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</si>
  <si>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</si>
  <si>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</si>
  <si>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</si>
  <si>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</si>
  <si>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</si>
  <si>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</si>
  <si>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</si>
  <si>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</si>
  <si>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</si>
  <si>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</si>
  <si>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</si>
  <si>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</si>
  <si>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</si>
  <si>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</si>
  <si>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</si>
  <si>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</si>
  <si>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</si>
  <si>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</si>
  <si>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</si>
  <si>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</si>
  <si>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</si>
  <si>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</si>
  <si>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</si>
  <si>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</si>
  <si>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</si>
  <si>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</si>
  <si>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</si>
  <si>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</si>
  <si>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</si>
  <si>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</si>
  <si>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</si>
  <si>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</si>
  <si>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</si>
  <si>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</si>
  <si>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</si>
  <si>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</si>
  <si>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</si>
  <si>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</si>
  <si>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</si>
  <si>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</si>
  <si>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</si>
  <si>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</si>
  <si>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</si>
  <si>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</si>
  <si>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</si>
  <si>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</si>
  <si>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</si>
  <si>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</si>
  <si>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</si>
  <si>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</si>
  <si>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</si>
  <si>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</si>
  <si>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</si>
  <si>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</si>
  <si>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</si>
  <si>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</si>
  <si>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</si>
  <si>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</si>
  <si>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</si>
  <si>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</si>
  <si>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</si>
  <si>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</si>
  <si>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</si>
  <si>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</si>
  <si>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</si>
  <si>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</si>
  <si>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</si>
  <si>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</si>
  <si>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</si>
  <si>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</si>
  <si>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</si>
  <si>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</si>
  <si>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</si>
  <si>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</si>
  <si>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</si>
  <si>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</si>
  <si>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</si>
  <si>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</si>
  <si>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</si>
  <si>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</si>
  <si>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</si>
  <si>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</si>
  <si>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</si>
  <si>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</si>
  <si>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</si>
  <si>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</si>
  <si>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</si>
  <si>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</si>
  <si>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</si>
  <si>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</si>
  <si>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</si>
  <si>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</si>
  <si>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</si>
  <si>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</si>
  <si>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</si>
  <si>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</si>
  <si>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</si>
  <si>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</si>
  <si>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</si>
  <si>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</si>
  <si>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</si>
  <si>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</si>
  <si>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</si>
  <si>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</si>
  <si>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</si>
  <si>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</si>
  <si>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</si>
  <si>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</si>
  <si>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</si>
  <si>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</si>
  <si>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</si>
  <si>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</si>
  <si>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</si>
  <si>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</si>
  <si>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</si>
  <si>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</si>
  <si>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</si>
  <si>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</si>
  <si>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</si>
  <si>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</si>
  <si>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</si>
  <si>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</si>
  <si>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</si>
  <si>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</si>
  <si>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</si>
  <si>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</si>
  <si>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</si>
  <si>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</si>
  <si>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</si>
  <si>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</si>
  <si>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</si>
  <si>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</si>
  <si>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</si>
  <si>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</si>
  <si>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</si>
  <si>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</si>
  <si>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</si>
  <si>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</si>
  <si>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</si>
  <si>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</si>
  <si>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</si>
  <si>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</si>
  <si>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</si>
  <si>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</si>
  <si>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</si>
  <si>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</si>
  <si>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</si>
  <si>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</si>
  <si>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</si>
  <si>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</si>
  <si>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</si>
  <si>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</si>
  <si>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</si>
  <si>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</si>
  <si>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</si>
  <si>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</si>
  <si>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</si>
  <si>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</si>
  <si>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</si>
  <si>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</si>
  <si>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</si>
  <si>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</si>
  <si>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</si>
  <si>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</si>
  <si>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</si>
  <si>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</si>
  <si>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</si>
  <si>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</si>
  <si>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</si>
  <si>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</si>
  <si>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</si>
  <si>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</si>
  <si>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</si>
  <si>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</si>
  <si>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</si>
  <si>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</si>
  <si>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</si>
  <si>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</si>
  <si>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</si>
  <si>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</si>
  <si>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</si>
  <si>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</si>
  <si>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</si>
  <si>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</si>
  <si>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</si>
  <si>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</si>
  <si>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</si>
  <si>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</si>
  <si>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</si>
  <si>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</si>
  <si>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</si>
  <si>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</si>
  <si>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</si>
  <si>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</si>
  <si>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</si>
  <si>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</si>
  <si>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</si>
  <si>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</si>
  <si>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</si>
  <si>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</si>
  <si>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</si>
  <si>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</si>
  <si>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</si>
  <si>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</si>
  <si>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</si>
  <si>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</si>
  <si>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</si>
  <si>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</si>
  <si>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</si>
  <si>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</si>
  <si>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</si>
  <si>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</si>
  <si>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</si>
  <si>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</si>
  <si>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</si>
  <si>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</si>
  <si>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</si>
  <si>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</si>
  <si>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</si>
  <si>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</si>
  <si>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</si>
  <si>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</si>
  <si>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</si>
  <si>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</si>
  <si>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</si>
  <si>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</si>
  <si>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</si>
  <si>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</si>
  <si>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</si>
  <si>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</si>
  <si>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</si>
  <si>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</si>
  <si>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</si>
  <si>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</si>
  <si>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</si>
  <si>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</si>
  <si>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</si>
  <si>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</si>
  <si>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</si>
  <si>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</si>
  <si>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</si>
  <si>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</si>
  <si>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</si>
  <si>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</si>
  <si>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</si>
  <si>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</si>
  <si>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</si>
  <si>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</si>
  <si>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</si>
  <si>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</si>
  <si>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</si>
  <si>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</si>
  <si>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</si>
  <si>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</si>
  <si>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</si>
  <si>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</si>
  <si>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</si>
  <si>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</si>
  <si>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</si>
  <si>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</si>
  <si>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</si>
  <si>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</si>
  <si>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</si>
  <si>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</si>
  <si>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</si>
  <si>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</si>
  <si>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</si>
  <si>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</si>
  <si>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</si>
  <si>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</si>
  <si>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</si>
  <si>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</si>
  <si>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</si>
  <si>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</si>
  <si>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</si>
  <si>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</si>
  <si>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</si>
  <si>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</si>
  <si>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</si>
  <si>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</si>
  <si>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</si>
  <si>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</si>
  <si>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</si>
  <si>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</si>
  <si>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</si>
  <si>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</si>
  <si>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</si>
  <si>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</si>
  <si>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</si>
  <si>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</si>
  <si>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</si>
  <si>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</si>
  <si>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</si>
  <si>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</si>
  <si>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</si>
  <si>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</si>
  <si>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</si>
  <si>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</si>
  <si>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</si>
  <si>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</si>
  <si>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</si>
  <si>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</si>
  <si>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</si>
  <si>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</si>
  <si>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</si>
  <si>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</si>
  <si>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</si>
  <si>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</si>
  <si>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</si>
  <si>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</si>
  <si>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</si>
  <si>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</si>
  <si>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</si>
  <si>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</si>
  <si>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</si>
  <si>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</si>
  <si>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</si>
  <si>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</si>
  <si>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</si>
  <si>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</si>
  <si>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</si>
  <si>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</si>
  <si>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</si>
  <si>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</si>
  <si>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</si>
  <si>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</si>
  <si>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</si>
  <si>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</si>
  <si>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</si>
  <si>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</si>
  <si>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</si>
  <si>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</si>
  <si>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</si>
  <si>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</si>
  <si>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</si>
  <si>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</si>
  <si>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</si>
  <si>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</si>
  <si>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</si>
  <si>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</si>
  <si>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</si>
  <si>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</si>
  <si>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</si>
  <si>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</si>
  <si>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</si>
  <si>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</si>
  <si>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</si>
  <si>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</si>
  <si>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</si>
  <si>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</si>
  <si>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</si>
  <si>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</si>
  <si>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</si>
  <si>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</si>
  <si>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</si>
  <si>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</si>
  <si>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</si>
  <si>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</si>
  <si>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</si>
  <si>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</si>
  <si>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</si>
  <si>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</si>
  <si>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</si>
  <si>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</si>
  <si>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</si>
  <si>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</si>
  <si>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</si>
  <si>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</si>
  <si>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</si>
  <si>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</si>
  <si>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</si>
  <si>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</si>
  <si>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</si>
  <si>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</si>
  <si>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</si>
  <si>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</si>
  <si>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</si>
  <si>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</si>
  <si>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</si>
  <si>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</si>
  <si>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</si>
  <si>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</si>
  <si>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</si>
  <si>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</si>
  <si>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</si>
  <si>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</si>
  <si>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</si>
  <si>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</si>
  <si>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</si>
  <si>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</si>
  <si>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</si>
  <si>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</si>
  <si>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</si>
  <si>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</si>
  <si>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</si>
  <si>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</si>
  <si>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</si>
  <si>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</si>
  <si>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</si>
  <si>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</si>
  <si>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</si>
  <si>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</si>
  <si>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</si>
  <si>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</si>
  <si>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</si>
  <si>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</si>
  <si>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</si>
  <si>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</si>
  <si>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</si>
  <si>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</si>
  <si>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</si>
  <si>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</si>
  <si>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</si>
  <si>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</si>
  <si>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</si>
  <si>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</si>
  <si>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</si>
  <si>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</si>
  <si>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</si>
  <si>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</si>
  <si>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</si>
  <si>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</si>
  <si>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</si>
  <si>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</si>
  <si>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</si>
  <si>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</si>
  <si>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</si>
  <si>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</si>
  <si>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</si>
  <si>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</si>
  <si>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</si>
  <si>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</si>
  <si>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</si>
  <si>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</si>
  <si>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</si>
  <si>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</si>
  <si>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</si>
  <si>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</si>
  <si>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</si>
  <si>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</si>
  <si>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</si>
  <si>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</si>
  <si>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</si>
  <si>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</si>
  <si>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</si>
  <si>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</si>
  <si>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</si>
  <si>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</si>
  <si>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</si>
  <si>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</si>
  <si>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</si>
  <si>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</si>
  <si>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</si>
  <si>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</si>
  <si>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</si>
  <si>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</si>
  <si>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</si>
  <si>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</si>
  <si>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</si>
  <si>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</si>
  <si>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</si>
  <si>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</si>
  <si>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</si>
  <si>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</si>
  <si>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</si>
  <si>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</si>
  <si>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</si>
  <si>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</si>
  <si>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</si>
  <si>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</si>
  <si>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</si>
  <si>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</si>
  <si>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</si>
  <si>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</si>
  <si>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</si>
  <si>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</si>
  <si>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</si>
  <si>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</si>
  <si>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</si>
  <si>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</si>
  <si>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</si>
  <si>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</si>
  <si>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</si>
  <si>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</si>
  <si>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</si>
  <si>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</si>
  <si>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</si>
  <si>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</si>
  <si>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</si>
  <si>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</si>
  <si>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</si>
  <si>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</si>
  <si>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</si>
  <si>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</si>
  <si>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</si>
  <si>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</si>
  <si>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</si>
  <si>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</si>
  <si>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</si>
  <si>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</si>
  <si>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</si>
  <si>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</si>
  <si>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</si>
  <si>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</si>
  <si>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</si>
  <si>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</si>
  <si>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</si>
  <si>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</si>
  <si>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</si>
  <si>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</si>
  <si>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</si>
  <si>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</si>
  <si>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</si>
  <si>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</si>
  <si>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</si>
  <si>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</si>
  <si>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</si>
  <si>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</si>
  <si>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</si>
  <si>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</si>
  <si>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</si>
  <si>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</si>
  <si>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</si>
  <si>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</si>
  <si>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</si>
  <si>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</si>
  <si>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</si>
  <si>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</si>
  <si>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</si>
  <si>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</si>
  <si>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</si>
  <si>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</si>
  <si>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</si>
  <si>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</si>
  <si>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</si>
  <si>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</si>
  <si>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</si>
  <si>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</si>
  <si>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</si>
  <si>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</si>
  <si>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</si>
  <si>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</si>
  <si>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</si>
  <si>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</si>
  <si>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</si>
  <si>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</si>
  <si>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</si>
  <si>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</si>
  <si>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</si>
  <si>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</si>
  <si>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</si>
  <si>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</si>
  <si>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</si>
  <si>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</si>
  <si>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</si>
  <si>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</si>
  <si>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</si>
  <si>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</si>
  <si>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</si>
  <si>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</si>
  <si>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</si>
  <si>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</si>
  <si>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</si>
  <si>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</si>
  <si>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</si>
  <si>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</si>
  <si>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</si>
  <si>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</si>
  <si>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</si>
  <si>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</si>
  <si>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</si>
  <si>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</si>
  <si>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</si>
  <si>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</si>
  <si>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</si>
  <si>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</si>
  <si>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</si>
  <si>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</si>
  <si>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</si>
  <si>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</si>
  <si>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</si>
  <si>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</si>
  <si>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</si>
  <si>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</si>
  <si>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</si>
  <si>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</si>
  <si>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</si>
  <si>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</si>
  <si>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</si>
  <si>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</si>
  <si>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</si>
  <si>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</si>
  <si>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</si>
  <si>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</si>
  <si>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</si>
  <si>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</si>
  <si>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</si>
  <si>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</si>
  <si>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</si>
  <si>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</si>
  <si>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</si>
  <si>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</si>
  <si>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</si>
  <si>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</si>
  <si>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</si>
  <si>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</si>
  <si>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</si>
  <si>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</si>
  <si>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</si>
  <si>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</si>
  <si>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</si>
  <si>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</si>
  <si>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</si>
  <si>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</si>
  <si>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</si>
  <si>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</si>
  <si>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</si>
  <si>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</si>
  <si>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</si>
  <si>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</si>
  <si>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</si>
  <si>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</si>
  <si>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</si>
  <si>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</si>
  <si>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</si>
  <si>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</si>
  <si>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</si>
  <si>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</si>
  <si>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</si>
  <si>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</si>
  <si>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</si>
  <si>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</si>
  <si>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</si>
  <si>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</si>
  <si>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</si>
  <si>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</si>
  <si>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</si>
  <si>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</si>
  <si>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</si>
  <si>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</si>
  <si>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</si>
  <si>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</si>
  <si>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</si>
  <si>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</si>
  <si>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</si>
  <si>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</si>
  <si>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</si>
  <si>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</si>
  <si>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</si>
  <si>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</si>
  <si>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</si>
  <si>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</si>
  <si>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</si>
  <si>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</si>
  <si>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</si>
  <si>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</si>
  <si>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</si>
  <si>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</si>
  <si>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</si>
  <si>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</si>
  <si>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</si>
  <si>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</si>
  <si>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</si>
  <si>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</si>
  <si>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</si>
  <si>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</si>
  <si>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</si>
  <si>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</si>
  <si>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</si>
  <si>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</si>
  <si>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</si>
  <si>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</si>
  <si>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</si>
  <si>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</si>
  <si>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</si>
  <si>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</si>
  <si>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</si>
  <si>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</si>
  <si>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</si>
  <si>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</si>
  <si>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</si>
  <si>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</si>
  <si>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</si>
  <si>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</si>
  <si>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</si>
  <si>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</si>
  <si>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</si>
  <si>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</si>
  <si>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</si>
  <si>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</si>
  <si>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</si>
  <si>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</si>
  <si>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</si>
  <si>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</si>
  <si>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</si>
  <si>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</si>
  <si>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</si>
  <si>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</si>
  <si>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</si>
  <si>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</si>
  <si>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</si>
  <si>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</si>
  <si>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</si>
  <si>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</si>
  <si>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</si>
  <si>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</si>
  <si>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</si>
  <si>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</si>
  <si>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</si>
  <si>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</si>
  <si>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</si>
  <si>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</si>
  <si>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</si>
  <si>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</si>
  <si>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</si>
  <si>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</si>
  <si>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</si>
  <si>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</si>
  <si>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</si>
  <si>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</si>
  <si>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</si>
  <si>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</si>
  <si>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</si>
  <si>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</si>
  <si>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</si>
  <si>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</si>
  <si>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</si>
  <si>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</si>
  <si>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</si>
  <si>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</si>
  <si>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</si>
  <si>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</si>
  <si>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</si>
  <si>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</si>
  <si>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</si>
  <si>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</si>
  <si>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</si>
  <si>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</si>
  <si>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</si>
  <si>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</si>
  <si>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</si>
  <si>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</si>
  <si>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</si>
  <si>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</si>
  <si>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</si>
  <si>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</si>
  <si>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</si>
  <si>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</si>
  <si>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</si>
  <si>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</si>
  <si>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</si>
  <si>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</si>
  <si>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</si>
  <si>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</si>
  <si>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</si>
  <si>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</si>
  <si>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</si>
  <si>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</si>
  <si>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</si>
  <si>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</si>
  <si>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</si>
  <si>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</si>
  <si>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</si>
  <si>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</si>
  <si>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</si>
  <si>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</si>
  <si>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</si>
  <si>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</si>
  <si>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</si>
  <si>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</si>
  <si>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</si>
  <si>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</si>
  <si>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</si>
  <si>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</si>
  <si>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</si>
  <si>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</si>
  <si>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</si>
  <si>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</si>
  <si>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</si>
  <si>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</si>
  <si>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</si>
  <si>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</si>
  <si>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</si>
  <si>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</si>
  <si>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</si>
  <si>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</si>
  <si>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</si>
  <si>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</si>
  <si>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</si>
  <si>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</si>
  <si>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</si>
  <si>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</si>
  <si>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</si>
  <si>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</si>
  <si>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</si>
  <si>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</si>
  <si>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</si>
  <si>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</si>
  <si>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</si>
  <si>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</si>
  <si>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</si>
  <si>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</si>
  <si>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</si>
  <si>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</si>
  <si>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</si>
  <si>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</si>
  <si>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</si>
  <si>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</si>
  <si>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</si>
  <si>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</si>
  <si>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</si>
  <si>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</si>
  <si>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</si>
  <si>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</si>
  <si>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</si>
  <si>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</si>
  <si>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</si>
  <si>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</si>
  <si>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</si>
  <si>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</si>
  <si>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</si>
  <si>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</si>
  <si>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</si>
  <si>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</si>
  <si>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</si>
  <si>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</si>
  <si>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</si>
  <si>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</si>
  <si>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</si>
  <si>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</si>
  <si>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</si>
  <si>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</si>
  <si>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</si>
  <si>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</si>
  <si>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</si>
  <si>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</si>
  <si>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</si>
  <si>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</si>
  <si>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</si>
  <si>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</si>
  <si>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</si>
  <si>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</si>
  <si>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</si>
  <si>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</si>
  <si>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</si>
  <si>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</si>
  <si>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</si>
  <si>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</si>
  <si>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</si>
  <si>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</si>
  <si>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</si>
  <si>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</si>
  <si>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</si>
  <si>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</si>
  <si>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</si>
  <si>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</si>
  <si>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</si>
  <si>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</si>
  <si>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</si>
  <si>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</si>
  <si>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</si>
  <si>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</si>
  <si>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</si>
  <si>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</si>
  <si>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</si>
  <si>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</si>
  <si>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</si>
  <si>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</si>
  <si>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</si>
  <si>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</si>
  <si>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</si>
  <si>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</si>
  <si>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</si>
  <si>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</si>
  <si>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</si>
  <si>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</si>
  <si>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</si>
  <si>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</si>
  <si>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</si>
  <si>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</si>
  <si>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</si>
  <si>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</si>
  <si>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</si>
  <si>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</si>
  <si>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</si>
  <si>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</si>
  <si>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</si>
  <si>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</si>
  <si>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</si>
  <si>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</si>
  <si>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</si>
  <si>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</si>
  <si>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</si>
  <si>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</si>
  <si>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</si>
  <si>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</si>
  <si>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</si>
  <si>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</si>
  <si>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</si>
  <si>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</si>
  <si>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</si>
  <si>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</si>
  <si>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</si>
  <si>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</si>
  <si>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</si>
  <si>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</si>
  <si>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</si>
  <si>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</si>
  <si>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</si>
  <si>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</si>
  <si>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</si>
  <si>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</si>
  <si>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</si>
  <si>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</si>
  <si>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</si>
  <si>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</si>
  <si>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</si>
  <si>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</si>
  <si>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</si>
  <si>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</si>
  <si>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</si>
  <si>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</si>
  <si>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</si>
  <si>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</si>
  <si>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</si>
  <si>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</si>
  <si>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</si>
  <si>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</si>
  <si>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</si>
  <si>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</si>
  <si>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</si>
  <si>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</si>
  <si>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</si>
  <si>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</si>
  <si>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</si>
  <si>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</si>
  <si>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</si>
  <si>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</si>
  <si>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</si>
  <si>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</si>
  <si>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</si>
  <si>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</si>
  <si>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</si>
  <si>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</si>
  <si>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</si>
  <si>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</si>
  <si>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</si>
  <si>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</si>
  <si>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</si>
  <si>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</si>
  <si>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</si>
  <si>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</si>
  <si>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</si>
  <si>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</si>
  <si>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</si>
  <si>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</si>
  <si>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</si>
  <si>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</si>
  <si>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</si>
  <si>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</si>
  <si>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</si>
  <si>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</si>
  <si>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</si>
  <si>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</si>
  <si>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</si>
  <si>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</si>
  <si>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</si>
  <si>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</si>
  <si>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</si>
  <si>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</si>
  <si>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</si>
  <si>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</si>
  <si>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</si>
  <si>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</si>
  <si>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</si>
  <si>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</si>
  <si>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</si>
  <si>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</si>
  <si>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</si>
  <si>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</si>
  <si>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</si>
  <si>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</si>
  <si>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</si>
  <si>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</si>
  <si>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</si>
  <si>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</si>
  <si>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</si>
  <si>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</si>
  <si>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</si>
  <si>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</si>
  <si>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</si>
  <si>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</si>
  <si>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</si>
  <si>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</si>
  <si>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</si>
  <si>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</si>
  <si>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</si>
  <si>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</si>
  <si>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</si>
  <si>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</si>
  <si>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</si>
  <si>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</si>
  <si>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</si>
  <si>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</si>
  <si>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</si>
  <si>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</si>
  <si>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</si>
  <si>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</si>
  <si>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</si>
  <si>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</si>
  <si>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</si>
  <si>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</si>
  <si>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</si>
  <si>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</si>
  <si>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</si>
  <si>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</si>
  <si>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</si>
  <si>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</si>
  <si>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</si>
  <si>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</si>
  <si>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</si>
  <si>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</si>
  <si>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</si>
  <si>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</si>
  <si>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</si>
  <si>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</si>
  <si>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</si>
  <si>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</si>
  <si>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</si>
  <si>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</si>
  <si>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</si>
  <si>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</si>
  <si>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</si>
  <si>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</si>
  <si>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</si>
  <si>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</si>
  <si>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</si>
  <si>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</si>
  <si>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</si>
  <si>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</si>
  <si>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</si>
  <si>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</si>
  <si>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</si>
  <si>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</si>
  <si>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</si>
  <si>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</si>
  <si>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</si>
  <si>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</si>
  <si>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</si>
  <si>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</si>
  <si>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</si>
  <si>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</si>
  <si>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</si>
  <si>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</si>
  <si>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</si>
  <si>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</si>
  <si>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</si>
  <si>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</si>
  <si>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</si>
  <si>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</si>
  <si>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</si>
  <si>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</si>
  <si>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</si>
  <si>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</si>
  <si>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</si>
  <si>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</si>
  <si>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</si>
  <si>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</si>
  <si>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</si>
  <si>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</si>
  <si>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</si>
  <si>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</si>
  <si>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</si>
  <si>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</si>
  <si>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</si>
  <si>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</si>
  <si>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</si>
  <si>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</si>
  <si>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</si>
  <si>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</si>
  <si>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</si>
  <si>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</si>
  <si>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</si>
  <si>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</si>
  <si>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</si>
  <si>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</si>
  <si>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</si>
  <si>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</si>
  <si>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</si>
  <si>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</si>
  <si>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</si>
  <si>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</si>
  <si>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</si>
  <si>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</si>
  <si>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</si>
  <si>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</si>
  <si>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</si>
  <si>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</si>
  <si>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</si>
  <si>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</si>
  <si>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</si>
  <si>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</si>
  <si>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</si>
  <si>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</si>
  <si>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</si>
  <si>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</si>
  <si>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</si>
  <si>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</si>
  <si>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</si>
  <si>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</si>
  <si>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</si>
  <si>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</si>
  <si>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</si>
  <si>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</si>
  <si>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</si>
  <si>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</si>
  <si>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</si>
  <si>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</si>
  <si>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</si>
  <si>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</si>
  <si>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</si>
  <si>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</si>
  <si>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</si>
  <si>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</si>
  <si>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</si>
  <si>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</si>
  <si>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</si>
  <si>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</si>
  <si>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</si>
  <si>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</si>
  <si>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</si>
  <si>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</si>
  <si>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</si>
  <si>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</si>
  <si>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</si>
  <si>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</si>
  <si>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</si>
  <si>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</si>
  <si>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</si>
  <si>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</si>
  <si>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</si>
  <si>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</si>
  <si>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</si>
  <si>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</si>
  <si>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</si>
  <si>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</si>
  <si>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</si>
  <si>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</si>
  <si>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</si>
  <si>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</si>
  <si>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</si>
  <si>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</si>
  <si>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</si>
  <si>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</si>
  <si>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</si>
  <si>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</si>
  <si>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</si>
  <si>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</si>
  <si>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</si>
  <si>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</si>
  <si>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</si>
  <si>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</si>
  <si>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</si>
  <si>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</si>
  <si>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</si>
  <si>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</si>
  <si>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</si>
  <si>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</si>
  <si>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</si>
  <si>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</si>
  <si>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</si>
  <si>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</si>
  <si>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</si>
  <si>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</si>
  <si>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</si>
  <si>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</si>
  <si>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</si>
  <si>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</si>
  <si>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</si>
  <si>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</si>
  <si>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</si>
  <si>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</si>
  <si>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</si>
  <si>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</si>
  <si>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</si>
  <si>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</si>
  <si>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</si>
  <si>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</si>
  <si>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</si>
  <si>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</si>
  <si>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</si>
  <si>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</si>
  <si>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</si>
  <si>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</si>
  <si>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</si>
  <si>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</si>
  <si>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</si>
  <si>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</si>
  <si>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</si>
  <si>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</si>
  <si>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</si>
  <si>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</si>
  <si>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</si>
  <si>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</si>
  <si>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</si>
  <si>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</si>
  <si>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</si>
  <si>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</si>
  <si>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</si>
  <si>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</si>
  <si>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</si>
  <si>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</si>
  <si>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</si>
  <si>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</si>
  <si>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</si>
  <si>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</si>
  <si>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</si>
  <si>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</si>
  <si>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</si>
  <si>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</si>
  <si>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</si>
  <si>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</si>
  <si>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</si>
  <si>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</si>
  <si>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</si>
  <si>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</si>
  <si>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</si>
  <si>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</si>
  <si>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</si>
  <si>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</si>
  <si>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</si>
  <si>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</si>
  <si>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</si>
  <si>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</si>
  <si>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</si>
  <si>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</si>
  <si>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</si>
  <si>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</si>
  <si>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</si>
  <si>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</si>
  <si>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</si>
  <si>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</si>
  <si>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</si>
  <si>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</si>
  <si>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</si>
  <si>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</si>
  <si>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</si>
  <si>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</si>
  <si>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</si>
  <si>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</si>
  <si>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</si>
  <si>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</si>
  <si>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</si>
  <si>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</si>
  <si>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</si>
  <si>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</si>
  <si>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</si>
  <si>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</si>
  <si>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</si>
  <si>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</si>
  <si>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</si>
  <si>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</si>
  <si>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</si>
  <si>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</si>
  <si>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</si>
  <si>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</si>
  <si>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</si>
  <si>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</si>
  <si>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</si>
  <si>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</si>
  <si>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</si>
  <si>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</si>
  <si>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</si>
  <si>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</si>
  <si>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</si>
  <si>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</si>
  <si>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</si>
  <si>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</si>
  <si>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</si>
  <si>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</si>
  <si>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</si>
  <si>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</si>
  <si>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</si>
  <si>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</si>
  <si>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</si>
  <si>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</si>
  <si>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</si>
  <si>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</si>
  <si>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</si>
  <si>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</si>
  <si>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</si>
  <si>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</si>
  <si>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</si>
  <si>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</si>
  <si>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</si>
  <si>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</si>
  <si>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</si>
  <si>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</si>
  <si>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</si>
  <si>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</si>
  <si>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</si>
  <si>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</si>
  <si>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</si>
  <si>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</si>
  <si>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</si>
  <si>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</si>
  <si>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</si>
  <si>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</si>
  <si>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</si>
  <si>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</si>
  <si>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</si>
  <si>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</si>
  <si>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</si>
  <si>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</si>
  <si>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</si>
  <si>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</si>
  <si>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</si>
  <si>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</si>
  <si>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</si>
  <si>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</si>
  <si>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</si>
  <si>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</si>
  <si>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</si>
  <si>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</si>
  <si>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</si>
  <si>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</si>
  <si>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</si>
  <si>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</si>
  <si>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</si>
  <si>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</si>
  <si>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</si>
  <si>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</si>
  <si>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</si>
  <si>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</si>
  <si>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</si>
  <si>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</si>
  <si>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</si>
  <si>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</si>
  <si>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</si>
  <si>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</si>
  <si>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</si>
  <si>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</si>
  <si>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</si>
  <si>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</si>
  <si>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</si>
  <si>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</si>
  <si>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</si>
  <si>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</si>
  <si>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</si>
  <si>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</si>
  <si>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</si>
  <si>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</si>
  <si>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</si>
  <si>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</si>
  <si>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</si>
  <si>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</si>
  <si>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</si>
  <si>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</si>
  <si>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</si>
  <si>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</si>
  <si>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</si>
  <si>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</si>
  <si>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</si>
  <si>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</si>
  <si>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</si>
  <si>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</si>
  <si>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</si>
  <si>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</si>
  <si>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</si>
  <si>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</si>
  <si>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</si>
  <si>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</si>
  <si>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</si>
  <si>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</si>
  <si>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</si>
  <si>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</si>
  <si>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</si>
  <si>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</si>
  <si>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</si>
  <si>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</si>
  <si>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</si>
  <si>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</si>
  <si>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</si>
  <si>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</si>
  <si>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</si>
  <si>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</si>
  <si>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</si>
  <si>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</si>
  <si>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</si>
  <si>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</si>
  <si>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</si>
  <si>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</si>
  <si>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</si>
  <si>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</si>
  <si>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</si>
  <si>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</si>
  <si>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</si>
  <si>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</si>
  <si>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</si>
  <si>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</si>
  <si>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</si>
  <si>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</si>
  <si>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</si>
  <si>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</si>
  <si>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</si>
  <si>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</si>
  <si>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</si>
  <si>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</si>
  <si>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</si>
  <si>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</si>
  <si>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</si>
  <si>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</si>
  <si>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</si>
  <si>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</si>
  <si>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</si>
  <si>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</si>
  <si>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</si>
  <si>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</si>
  <si>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</si>
  <si>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</si>
  <si>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</si>
  <si>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</si>
  <si>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</si>
  <si>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</si>
  <si>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</si>
  <si>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</si>
  <si>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</si>
  <si>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</si>
  <si>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</si>
  <si>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</si>
  <si>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</si>
  <si>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</si>
  <si>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</si>
  <si>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</si>
  <si>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</si>
  <si>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</si>
  <si>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</si>
  <si>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</si>
  <si>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</si>
  <si>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</si>
  <si>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</si>
  <si>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</si>
  <si>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</si>
  <si>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</si>
  <si>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</si>
  <si>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</si>
  <si>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</si>
  <si>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</si>
  <si>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</si>
  <si>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</si>
  <si>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</si>
  <si>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</si>
  <si>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</si>
  <si>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</si>
  <si>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</si>
  <si>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</si>
  <si>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</si>
  <si>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</si>
  <si>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</si>
  <si>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</si>
  <si>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</si>
  <si>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</si>
  <si>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</si>
  <si>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</si>
  <si>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</si>
  <si>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</si>
  <si>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</si>
  <si>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</si>
  <si>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</si>
  <si>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</si>
  <si>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</si>
  <si>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</si>
  <si>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</si>
  <si>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</si>
  <si>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</si>
  <si>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</si>
  <si>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</si>
  <si>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</si>
  <si>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</si>
  <si>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</si>
  <si>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</si>
  <si>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</si>
  <si>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</si>
  <si>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</si>
  <si>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</si>
  <si>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</si>
  <si>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</si>
  <si>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</si>
  <si>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</si>
  <si>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</si>
  <si>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</si>
  <si>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</si>
  <si>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</si>
  <si>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</si>
  <si>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</si>
  <si>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</si>
  <si>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</si>
  <si>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</si>
  <si>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</si>
  <si>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</si>
  <si>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</si>
  <si>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</si>
  <si>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</si>
  <si>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</si>
  <si>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</si>
  <si>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</si>
  <si>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</si>
  <si>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</si>
  <si>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</si>
  <si>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</si>
  <si>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</si>
  <si>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</si>
  <si>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</si>
  <si>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</si>
  <si>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</si>
  <si>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</si>
  <si>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</si>
  <si>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</si>
  <si>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</si>
  <si>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</si>
  <si>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</si>
  <si>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</si>
  <si>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</si>
  <si>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</si>
  <si>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</si>
  <si>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</si>
  <si>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</si>
  <si>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</si>
  <si>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</si>
  <si>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</si>
  <si>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</si>
  <si>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</si>
  <si>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</si>
  <si>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</si>
  <si>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</si>
  <si>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</si>
  <si>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</si>
  <si>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</si>
  <si>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</si>
  <si>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</si>
  <si>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</si>
  <si>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</si>
  <si>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</si>
  <si>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</si>
  <si>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</si>
  <si>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</si>
  <si>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</si>
  <si>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</si>
  <si>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</si>
  <si>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</si>
  <si>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</si>
  <si>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</si>
  <si>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</si>
  <si>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</si>
  <si>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</si>
  <si>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</si>
  <si>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</si>
  <si>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</si>
  <si>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</si>
  <si>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</si>
  <si>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</si>
  <si>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</si>
  <si>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</si>
  <si>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</si>
  <si>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</si>
  <si>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</si>
  <si>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</si>
  <si>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</si>
  <si>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</si>
  <si>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</si>
  <si>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</si>
  <si>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</si>
  <si>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</si>
  <si>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</si>
  <si>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</si>
  <si>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</si>
  <si>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</si>
  <si>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</si>
  <si>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</si>
  <si>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</si>
  <si>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</si>
  <si>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</si>
  <si>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</si>
  <si>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</si>
  <si>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</si>
  <si>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</si>
  <si>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</si>
  <si>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</si>
  <si>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</si>
  <si>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</si>
  <si>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</si>
  <si>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</si>
  <si>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</si>
  <si>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</si>
  <si>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</si>
  <si>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</si>
  <si>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</si>
  <si>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</si>
  <si>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</si>
  <si>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</si>
  <si>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</si>
  <si>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</si>
  <si>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</si>
  <si>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</si>
  <si>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</si>
  <si>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</si>
  <si>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</si>
  <si>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</si>
  <si>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</si>
  <si>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</si>
  <si>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</si>
  <si>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</si>
  <si>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</si>
  <si>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</si>
  <si>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</si>
  <si>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</si>
  <si>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</si>
  <si>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</si>
  <si>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</si>
  <si>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</si>
  <si>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</si>
  <si>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</si>
  <si>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</si>
  <si>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</si>
  <si>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</si>
  <si>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</si>
  <si>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</si>
  <si>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</si>
  <si>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</si>
  <si>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</si>
  <si>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</si>
  <si>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</si>
  <si>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</si>
  <si>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</si>
  <si>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</si>
  <si>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</si>
  <si>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</si>
  <si>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</si>
  <si>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</si>
  <si>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</si>
  <si>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</si>
  <si>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</si>
  <si>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</si>
  <si>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</si>
  <si>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</si>
  <si>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</si>
  <si>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</si>
  <si>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</si>
  <si>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</si>
  <si>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</si>
  <si>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</si>
  <si>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</si>
  <si>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</si>
  <si>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</si>
  <si>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</si>
  <si>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</si>
  <si>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</si>
  <si>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</si>
  <si>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</si>
  <si>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</si>
  <si>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</si>
  <si>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</si>
  <si>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</si>
  <si>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</si>
  <si>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</si>
  <si>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</si>
  <si>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</si>
  <si>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</si>
  <si>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</si>
  <si>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</si>
  <si>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</si>
  <si>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</si>
  <si>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</si>
  <si>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</si>
  <si>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</si>
  <si>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</si>
  <si>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</si>
  <si>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</si>
  <si>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</si>
  <si>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</si>
  <si>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</si>
  <si>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</si>
  <si>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</si>
  <si>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</si>
  <si>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</si>
  <si>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</si>
  <si>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</si>
  <si>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</si>
  <si>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</si>
  <si>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</si>
  <si>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</si>
  <si>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</si>
  <si>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</si>
  <si>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</si>
  <si>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</si>
  <si>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</si>
  <si>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</si>
  <si>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</si>
  <si>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</si>
  <si>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</si>
  <si>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</si>
  <si>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</si>
  <si>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</si>
  <si>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</si>
  <si>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</si>
  <si>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</si>
  <si>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</si>
  <si>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</si>
  <si>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</si>
  <si>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</si>
  <si>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</si>
  <si>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</si>
  <si>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</si>
  <si>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</si>
  <si>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</si>
  <si>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</si>
  <si>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</si>
  <si>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</si>
  <si>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</si>
  <si>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</si>
  <si>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</si>
  <si>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</si>
  <si>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</si>
  <si>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</si>
  <si>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</si>
  <si>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</si>
  <si>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</si>
  <si>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</si>
  <si>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</si>
  <si>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</si>
  <si>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</si>
  <si>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</si>
  <si>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</si>
  <si>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</si>
  <si>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</si>
  <si>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</si>
  <si>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</si>
  <si>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</si>
  <si>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</si>
  <si>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</si>
  <si>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</si>
  <si>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</si>
  <si>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</si>
  <si>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</si>
  <si>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</si>
  <si>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</si>
  <si>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</si>
  <si>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</si>
  <si>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</si>
  <si>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</si>
  <si>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</si>
  <si>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</si>
  <si>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</si>
  <si>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</si>
  <si>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</si>
  <si>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</si>
  <si>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</si>
  <si>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</si>
  <si>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</si>
  <si>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</si>
  <si>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</si>
  <si>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</si>
  <si>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</si>
  <si>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</si>
  <si>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</si>
  <si>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</si>
  <si>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</si>
  <si>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</si>
  <si>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</si>
  <si>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</si>
  <si>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</si>
  <si>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</si>
  <si>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</si>
  <si>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</si>
  <si>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</si>
  <si>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</si>
  <si>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</si>
  <si>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</si>
  <si>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</si>
  <si>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</si>
  <si>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</si>
  <si>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</si>
  <si>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</si>
  <si>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</si>
  <si>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</si>
  <si>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</si>
  <si>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</si>
  <si>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</si>
  <si>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</si>
  <si>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</si>
  <si>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</si>
  <si>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</si>
  <si>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</si>
  <si>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</si>
  <si>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</si>
  <si>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</si>
  <si>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</si>
  <si>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</si>
  <si>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</si>
  <si>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</si>
  <si>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</si>
  <si>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</si>
  <si>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</si>
  <si>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</si>
  <si>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</si>
  <si>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</si>
  <si>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</si>
  <si>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</si>
  <si>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</si>
  <si>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</si>
  <si>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</si>
  <si>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</si>
  <si>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</si>
  <si>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</si>
  <si>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</si>
  <si>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</si>
  <si>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</si>
  <si>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</si>
  <si>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</si>
  <si>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</si>
  <si>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</si>
  <si>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</si>
  <si>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</si>
  <si>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</si>
  <si>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</si>
  <si>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</si>
  <si>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</si>
  <si>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</si>
  <si>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</si>
  <si>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</si>
  <si>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</si>
  <si>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</si>
  <si>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</si>
  <si>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</si>
  <si>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</si>
  <si>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</si>
  <si>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</si>
  <si>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</si>
  <si>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</si>
  <si>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</si>
  <si>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</si>
  <si>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</si>
  <si>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</si>
  <si>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</si>
  <si>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</si>
  <si>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</si>
  <si>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</si>
  <si>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</si>
  <si>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</si>
  <si>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</si>
  <si>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</si>
  <si>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</si>
  <si>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</si>
  <si>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</si>
  <si>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</si>
  <si>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</si>
  <si>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</si>
  <si>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</si>
  <si>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</si>
  <si>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</si>
  <si>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</si>
  <si>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</si>
  <si>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</si>
  <si>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</si>
  <si>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</si>
  <si>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</si>
  <si>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</si>
  <si>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</si>
  <si>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</si>
  <si>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</si>
  <si>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</si>
  <si>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</si>
  <si>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</si>
  <si>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</si>
  <si>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</si>
  <si>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</si>
  <si>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</si>
  <si>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</si>
  <si>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</si>
  <si>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</si>
  <si>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</si>
  <si>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</si>
  <si>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</si>
  <si>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</si>
  <si>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</si>
  <si>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</si>
  <si>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</si>
  <si>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</si>
  <si>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</si>
  <si>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</si>
  <si>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</si>
  <si>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</si>
  <si>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</si>
  <si>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</si>
  <si>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</si>
  <si>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</si>
  <si>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</si>
  <si>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</si>
  <si>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</si>
  <si>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</si>
  <si>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</si>
  <si>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</si>
  <si>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</si>
  <si>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</si>
  <si>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</si>
  <si>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</si>
  <si>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</si>
  <si>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</si>
  <si>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</si>
  <si>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</si>
  <si>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</si>
  <si>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</si>
  <si>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</si>
  <si>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</si>
  <si>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</si>
  <si>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</si>
  <si>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</si>
  <si>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</si>
  <si>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</si>
  <si>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</si>
  <si>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</si>
  <si>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</si>
  <si>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</si>
  <si>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</si>
  <si>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</si>
  <si>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</si>
  <si>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</si>
  <si>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</si>
  <si>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</si>
  <si>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</si>
  <si>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</si>
  <si>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</si>
  <si>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</si>
  <si>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</si>
  <si>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</si>
  <si>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</si>
  <si>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</si>
  <si>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</si>
  <si>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</si>
  <si>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</si>
  <si>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</si>
  <si>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</si>
  <si>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</si>
  <si>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</si>
  <si>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</si>
  <si>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</si>
  <si>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</si>
  <si>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</si>
  <si>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</si>
  <si>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</si>
  <si>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</si>
  <si>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</si>
  <si>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</si>
  <si>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</si>
  <si>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</si>
  <si>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</si>
  <si>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</si>
  <si>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</si>
  <si>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</si>
  <si>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</si>
  <si>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</si>
  <si>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</si>
  <si>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</si>
  <si>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</si>
  <si>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</si>
  <si>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</si>
  <si>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</si>
  <si>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</si>
  <si>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</si>
  <si>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</si>
  <si>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</si>
  <si>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</si>
  <si>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</si>
  <si>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</si>
  <si>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</si>
  <si>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</si>
  <si>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</si>
  <si>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</si>
  <si>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</si>
  <si>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</si>
  <si>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</si>
  <si>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</si>
  <si>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</si>
  <si>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</si>
  <si>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</si>
  <si>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</si>
  <si>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</si>
  <si>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</si>
  <si>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</si>
  <si>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</si>
  <si>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</si>
  <si>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</si>
  <si>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</si>
  <si>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</si>
  <si>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</si>
  <si>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</si>
  <si>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</si>
  <si>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</si>
  <si>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</si>
  <si>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</si>
  <si>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</si>
  <si>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</si>
  <si>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</si>
  <si>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</si>
  <si>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</si>
  <si>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</si>
  <si>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</si>
  <si>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</si>
  <si>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</si>
  <si>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</si>
  <si>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</si>
  <si>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</si>
  <si>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</si>
  <si>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</si>
  <si>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</si>
  <si>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</si>
  <si>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</si>
  <si>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</si>
  <si>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</si>
  <si>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</si>
  <si>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</si>
  <si>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</si>
  <si>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</si>
  <si>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</si>
  <si>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</si>
  <si>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</si>
  <si>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</si>
  <si>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</si>
  <si>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</si>
  <si>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</si>
  <si>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</si>
  <si>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</si>
  <si>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</si>
  <si>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</si>
  <si>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</si>
  <si>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</si>
  <si>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</si>
  <si>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</si>
  <si>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</si>
  <si>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</si>
  <si>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</si>
  <si>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</si>
  <si>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</si>
  <si>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</si>
  <si>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</si>
  <si>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</si>
  <si>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</si>
  <si>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</si>
  <si>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</si>
  <si>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</si>
  <si>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</si>
  <si>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</si>
  <si>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</si>
  <si>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</si>
  <si>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</si>
  <si>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</si>
  <si>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</si>
  <si>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</si>
  <si>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</si>
  <si>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</si>
  <si>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</si>
  <si>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</si>
  <si>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</si>
  <si>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</si>
  <si>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</si>
  <si>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</si>
  <si>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</si>
  <si>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</si>
  <si>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</si>
  <si>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</si>
  <si>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</si>
  <si>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</si>
  <si>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</si>
  <si>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</si>
  <si>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</si>
  <si>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</si>
  <si>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</si>
  <si>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</si>
  <si>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</si>
  <si>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</si>
  <si>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</si>
  <si>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</si>
  <si>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</si>
  <si>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</si>
  <si>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</si>
  <si>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</si>
  <si>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</si>
  <si>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</si>
  <si>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</si>
  <si>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</si>
  <si>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</si>
  <si>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</si>
  <si>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</si>
  <si>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</si>
  <si>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</si>
  <si>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</si>
  <si>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</si>
  <si>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</si>
  <si>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</si>
  <si>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</si>
  <si>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</si>
  <si>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</si>
  <si>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</si>
  <si>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</si>
  <si>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</si>
  <si>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</si>
  <si>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</si>
  <si>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</si>
  <si>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</si>
  <si>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</si>
  <si>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</si>
  <si>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</si>
  <si>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</si>
  <si>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</si>
  <si>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</si>
  <si>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</si>
  <si>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</si>
  <si>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</si>
  <si>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</si>
  <si>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</si>
  <si>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</si>
  <si>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</si>
  <si>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</si>
  <si>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</si>
  <si>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</si>
  <si>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</si>
  <si>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</si>
  <si>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</si>
  <si>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</si>
  <si>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</si>
  <si>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</si>
  <si>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</si>
  <si>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</si>
  <si>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</si>
  <si>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</si>
  <si>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</si>
  <si>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</si>
  <si>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</si>
  <si>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</si>
  <si>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</si>
  <si>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</si>
  <si>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</si>
  <si>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</si>
  <si>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</si>
  <si>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</si>
  <si>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</si>
  <si>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</si>
  <si>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</si>
  <si>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</si>
  <si>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</si>
  <si>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</si>
  <si>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</si>
  <si>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</si>
  <si>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</si>
  <si>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</si>
  <si>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</si>
  <si>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</si>
  <si>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</si>
  <si>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</si>
  <si>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</si>
  <si>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</si>
  <si>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</si>
  <si>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</si>
  <si>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</si>
  <si>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</si>
  <si>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</si>
  <si>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</si>
  <si>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</si>
  <si>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</si>
  <si>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</si>
  <si>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</si>
  <si>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</si>
  <si>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</si>
  <si>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</si>
  <si>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</si>
  <si>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</si>
  <si>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</si>
  <si>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</si>
  <si>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</si>
  <si>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</si>
  <si>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</si>
  <si>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</si>
  <si>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</si>
  <si>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</si>
  <si>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</si>
  <si>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</si>
  <si>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</si>
  <si>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</si>
  <si>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</si>
  <si>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</si>
  <si>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</si>
  <si>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</si>
  <si>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</si>
  <si>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</si>
  <si>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</si>
  <si>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</si>
  <si>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</si>
  <si>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</si>
  <si>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</si>
  <si>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</si>
  <si>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</si>
  <si>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</si>
  <si>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</si>
  <si>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</si>
  <si>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</si>
  <si>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</si>
  <si>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</si>
  <si>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</si>
  <si>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</si>
  <si>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</si>
  <si>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</si>
  <si>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</si>
  <si>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</si>
  <si>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</si>
  <si>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</si>
  <si>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</si>
  <si>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</si>
  <si>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</si>
  <si>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</si>
  <si>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</si>
  <si>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</si>
  <si>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</si>
  <si>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</si>
  <si>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</si>
  <si>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</si>
  <si>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</si>
  <si>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</si>
  <si>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</si>
  <si>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</si>
  <si>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</si>
  <si>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</si>
  <si>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</si>
  <si>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</si>
  <si>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</si>
  <si>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</si>
  <si>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</si>
  <si>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</si>
  <si>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</si>
  <si>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</si>
  <si>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</si>
  <si>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</si>
  <si>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</si>
  <si>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</si>
  <si>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</si>
  <si>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</si>
  <si>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</si>
  <si>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</si>
  <si>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</si>
  <si>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</si>
  <si>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</si>
  <si>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</si>
  <si>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</si>
  <si>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</si>
  <si>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</si>
  <si>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</si>
  <si>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</si>
  <si>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</si>
  <si>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</si>
  <si>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</si>
  <si>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</si>
  <si>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</si>
  <si>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</si>
  <si>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</si>
  <si>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</si>
  <si>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</si>
  <si>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</si>
  <si>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</si>
  <si>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</si>
  <si>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</si>
  <si>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</si>
  <si>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</si>
  <si>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</si>
  <si>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</si>
  <si>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</si>
  <si>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</si>
  <si>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</si>
  <si>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</si>
  <si>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</si>
  <si>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</si>
  <si>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</si>
  <si>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</si>
  <si>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</si>
  <si>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</si>
  <si>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</si>
  <si>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</si>
  <si>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</si>
  <si>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</si>
  <si>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</si>
  <si>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</si>
  <si>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</si>
  <si>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</si>
  <si>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</si>
  <si>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</si>
  <si>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</si>
  <si>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</si>
  <si>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</si>
  <si>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</si>
  <si>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</si>
  <si>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</si>
  <si>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</si>
  <si>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</si>
  <si>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</si>
  <si>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</si>
  <si>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</si>
  <si>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</si>
  <si>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</si>
  <si>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</si>
  <si>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</si>
  <si>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</si>
  <si>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</si>
  <si>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</si>
  <si>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</si>
  <si>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</si>
  <si>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</si>
  <si>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</si>
  <si>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</si>
  <si>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</si>
  <si>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</si>
  <si>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</si>
  <si>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</si>
  <si>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</si>
  <si>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</si>
  <si>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</si>
  <si>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</si>
  <si>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</si>
  <si>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</si>
  <si>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</si>
  <si>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</si>
  <si>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</si>
  <si>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</si>
  <si>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</si>
  <si>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</si>
  <si>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</si>
  <si>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</si>
  <si>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</si>
  <si>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</si>
  <si>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</si>
  <si>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</si>
  <si>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</si>
  <si>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</si>
  <si>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</si>
  <si>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</si>
  <si>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</si>
  <si>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</si>
  <si>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</si>
  <si>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</si>
  <si>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</si>
  <si>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</si>
  <si>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</si>
  <si>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</si>
  <si>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</si>
  <si>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</si>
  <si>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</si>
  <si>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</si>
  <si>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</si>
  <si>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</si>
  <si>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</si>
  <si>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</si>
  <si>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</si>
  <si>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</si>
  <si>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</si>
  <si>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</si>
  <si>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</si>
  <si>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</si>
  <si>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</si>
  <si>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</si>
  <si>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</si>
  <si>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</si>
  <si>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</si>
  <si>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</si>
  <si>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</si>
  <si>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</si>
  <si>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</si>
  <si>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</si>
  <si>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</si>
  <si>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</si>
  <si>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</si>
  <si>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</si>
  <si>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</si>
  <si>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</si>
  <si>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</si>
  <si>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</si>
  <si>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</si>
  <si>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</si>
  <si>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</si>
  <si>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</si>
  <si>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</si>
  <si>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</si>
  <si>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</si>
  <si>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</si>
  <si>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</si>
  <si>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</si>
  <si>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</si>
  <si>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</si>
  <si>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</si>
  <si>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</si>
  <si>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</si>
  <si>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</si>
  <si>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</si>
  <si>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</si>
  <si>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</si>
  <si>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</si>
  <si>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</si>
  <si>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</si>
  <si>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</si>
  <si>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</si>
  <si>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</si>
  <si>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</si>
  <si>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</si>
  <si>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</si>
  <si>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</si>
  <si>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</si>
  <si>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</si>
  <si>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</si>
  <si>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</si>
  <si>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</si>
  <si>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</si>
  <si>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</si>
  <si>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</si>
  <si>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</si>
  <si>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</si>
  <si>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</si>
  <si>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</si>
  <si>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</si>
  <si>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</si>
  <si>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</si>
  <si>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</si>
  <si>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</si>
  <si>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</si>
  <si>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</si>
  <si>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</si>
  <si>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</si>
  <si>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</si>
  <si>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</si>
  <si>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</si>
  <si>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</si>
  <si>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</si>
  <si>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</si>
  <si>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</si>
  <si>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</si>
  <si>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</si>
  <si>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</si>
  <si>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</si>
  <si>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</si>
  <si>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</si>
  <si>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</si>
  <si>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</si>
  <si>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</si>
  <si>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</si>
  <si>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</si>
  <si>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</si>
  <si>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</si>
  <si>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</si>
  <si>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</si>
  <si>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</si>
  <si>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</si>
  <si>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</si>
  <si>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</si>
  <si>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</si>
  <si>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</si>
  <si>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</si>
  <si>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</si>
  <si>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</si>
  <si>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</si>
  <si>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</si>
  <si>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</si>
  <si>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</si>
  <si>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</si>
  <si>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</si>
  <si>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</si>
  <si>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</si>
  <si>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</si>
  <si>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</si>
  <si>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</si>
  <si>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</si>
  <si>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</si>
  <si>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</si>
  <si>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</si>
  <si>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</si>
  <si>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</si>
  <si>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</si>
  <si>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</si>
  <si>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</si>
  <si>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</si>
  <si>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</si>
  <si>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</si>
  <si>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</si>
  <si>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</si>
  <si>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</si>
  <si>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</si>
  <si>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</si>
  <si>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</si>
  <si>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</si>
  <si>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</si>
  <si>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</si>
  <si>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</si>
  <si>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</si>
  <si>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</si>
  <si>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</si>
  <si>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</si>
  <si>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</si>
  <si>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</si>
  <si>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</si>
  <si>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</si>
  <si>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</si>
  <si>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</si>
  <si>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</si>
  <si>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</si>
  <si>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</si>
  <si>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</si>
  <si>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</si>
  <si>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</si>
  <si>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</si>
  <si>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</si>
  <si>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</si>
  <si>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</si>
  <si>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</si>
  <si>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</si>
  <si>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</si>
  <si>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</si>
  <si>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</si>
  <si>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</si>
  <si>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</si>
  <si>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</si>
  <si>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</si>
  <si>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</si>
  <si>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</si>
  <si>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</si>
  <si>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</si>
  <si>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</si>
  <si>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</si>
  <si>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</si>
  <si>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</si>
  <si>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</si>
  <si>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</si>
  <si>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</si>
  <si>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</si>
  <si>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</si>
  <si>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</si>
  <si>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</si>
  <si>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</si>
  <si>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</si>
  <si>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</si>
  <si>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</si>
  <si>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</si>
  <si>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</si>
  <si>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</si>
  <si>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</si>
  <si>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</si>
  <si>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</si>
  <si>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</si>
  <si>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</si>
  <si>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</si>
  <si>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</si>
  <si>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</si>
  <si>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</si>
  <si>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</si>
  <si>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</si>
  <si>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</si>
  <si>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</si>
  <si>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</si>
  <si>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</si>
  <si>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</si>
  <si>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</si>
  <si>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</si>
  <si>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</si>
  <si>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</si>
  <si>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</si>
  <si>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</si>
  <si>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</si>
  <si>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</si>
  <si>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</si>
  <si>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</si>
  <si>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</si>
  <si>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</si>
  <si>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</si>
  <si>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</si>
  <si>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</si>
  <si>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</si>
  <si>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</si>
  <si>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</si>
  <si>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</si>
  <si>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</si>
  <si>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</si>
  <si>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</si>
  <si>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</si>
  <si>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</si>
  <si>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</si>
  <si>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</si>
  <si>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</si>
  <si>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</si>
  <si>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</si>
  <si>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</si>
  <si>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</si>
  <si>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</si>
  <si>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</si>
  <si>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</si>
  <si>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</si>
  <si>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</si>
  <si>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</si>
  <si>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</si>
  <si>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</si>
  <si>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</si>
  <si>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</si>
  <si>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</si>
  <si>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</si>
  <si>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</si>
  <si>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</si>
  <si>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</si>
  <si>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</si>
  <si>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</si>
  <si>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</si>
  <si>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</si>
  <si>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</si>
  <si>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</si>
  <si>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</si>
  <si>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</si>
  <si>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</si>
  <si>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</si>
  <si>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</si>
  <si>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</si>
  <si>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</si>
  <si>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</si>
  <si>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</si>
  <si>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</si>
  <si>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</si>
  <si>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</si>
  <si>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</si>
  <si>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</si>
  <si>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</si>
  <si>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</si>
  <si>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</si>
  <si>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</si>
  <si>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</si>
  <si>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</si>
  <si>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</si>
  <si>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</si>
  <si>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</si>
  <si>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</si>
  <si>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</si>
  <si>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</si>
  <si>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</si>
  <si>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</si>
  <si>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</si>
  <si>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</si>
  <si>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</si>
  <si>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</si>
  <si>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</si>
  <si>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</si>
  <si>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</si>
  <si>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</si>
  <si>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</si>
  <si>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</si>
  <si>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</si>
  <si>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</si>
  <si>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</si>
  <si>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</si>
  <si>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</si>
  <si>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</si>
  <si>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</si>
  <si>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</si>
  <si>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</si>
  <si>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</si>
  <si>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</si>
  <si>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</si>
  <si>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</si>
  <si>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</si>
  <si>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</si>
  <si>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</si>
  <si>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</si>
  <si>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</si>
  <si>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</si>
  <si>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</si>
  <si>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</si>
  <si>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</si>
  <si>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</si>
  <si>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</si>
  <si>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</si>
  <si>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</si>
  <si>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</si>
  <si>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</si>
  <si>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</si>
  <si>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</si>
  <si>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</si>
  <si>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</si>
  <si>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</si>
  <si>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</si>
  <si>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</si>
  <si>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</si>
  <si>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</si>
  <si>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</si>
  <si>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</si>
  <si>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</si>
  <si>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</si>
  <si>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</si>
  <si>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</si>
  <si>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</si>
  <si>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</si>
  <si>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</si>
  <si>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</si>
  <si>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</si>
  <si>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</si>
  <si>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</si>
  <si>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</si>
  <si>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</si>
  <si>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</si>
  <si>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</si>
  <si>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</si>
  <si>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</si>
  <si>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</si>
  <si>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</si>
  <si>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</si>
  <si>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</si>
  <si>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</si>
  <si>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</si>
  <si>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</si>
  <si>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</si>
  <si>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</si>
  <si>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</si>
  <si>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</si>
  <si>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</si>
  <si>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</si>
  <si>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</si>
  <si>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</si>
  <si>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</si>
  <si>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</si>
  <si>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</si>
  <si>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</si>
  <si>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</si>
  <si>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</si>
  <si>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</si>
  <si>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</si>
  <si>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</si>
  <si>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</si>
  <si>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</si>
  <si>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</si>
  <si>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</si>
  <si>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</si>
  <si>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</si>
  <si>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</si>
  <si>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</si>
  <si>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</si>
  <si>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</si>
  <si>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</si>
  <si>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</si>
  <si>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</si>
  <si>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</si>
  <si>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</si>
  <si>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</si>
  <si>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</si>
  <si>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</si>
  <si>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</si>
  <si>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</si>
  <si>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</si>
  <si>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</si>
  <si>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</si>
  <si>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</si>
  <si>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</si>
  <si>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</si>
  <si>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</si>
  <si>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</si>
  <si>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</si>
  <si>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</si>
  <si>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</si>
  <si>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</si>
  <si>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</si>
  <si>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</si>
  <si>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</si>
  <si>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</si>
  <si>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</si>
  <si>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</si>
  <si>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</si>
  <si>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</si>
  <si>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</si>
  <si>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</si>
  <si>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</si>
  <si>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</si>
  <si>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</si>
  <si>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</si>
  <si>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</si>
  <si>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</si>
  <si>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</si>
  <si>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</si>
  <si>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</si>
  <si>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</si>
  <si>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</si>
  <si>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</si>
  <si>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</si>
  <si>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</si>
  <si>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</si>
  <si>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</si>
  <si>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</si>
  <si>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</si>
  <si>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</si>
  <si>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</si>
  <si>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</si>
  <si>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</si>
  <si>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</si>
  <si>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</si>
  <si>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</si>
  <si>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</si>
  <si>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</si>
  <si>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</si>
  <si>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</si>
  <si>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</si>
  <si>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</si>
  <si>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</si>
  <si>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</si>
  <si>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</si>
  <si>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</si>
  <si>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</si>
  <si>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</si>
  <si>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</si>
  <si>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</si>
  <si>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</si>
  <si>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</si>
  <si>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</si>
  <si>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</si>
  <si>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</si>
  <si>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</si>
  <si>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</si>
  <si>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</si>
  <si>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</si>
  <si>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</si>
  <si>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</si>
  <si>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</si>
  <si>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</si>
  <si>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</si>
  <si>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</si>
  <si>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</si>
  <si>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</si>
  <si>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</si>
  <si>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</si>
  <si>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</si>
  <si>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</si>
  <si>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</si>
  <si>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</si>
  <si>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</si>
  <si>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</si>
  <si>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</si>
  <si>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</si>
  <si>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</si>
  <si>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</si>
  <si>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</si>
  <si>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</si>
  <si>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</si>
  <si>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</si>
  <si>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</si>
  <si>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</si>
  <si>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</si>
  <si>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</si>
  <si>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</si>
  <si>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</si>
  <si>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</si>
  <si>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</si>
  <si>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</si>
  <si>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</si>
  <si>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</si>
  <si>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</si>
  <si>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</si>
  <si>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</si>
  <si>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</si>
  <si>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</si>
  <si>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</si>
  <si>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</si>
  <si>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</si>
  <si>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</si>
  <si>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</si>
  <si>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</si>
  <si>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</si>
  <si>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</si>
  <si>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</si>
  <si>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</si>
  <si>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</si>
  <si>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</si>
  <si>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</si>
  <si>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</si>
  <si>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</si>
  <si>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</si>
  <si>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</si>
  <si>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</si>
  <si>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</si>
  <si>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</si>
  <si>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</si>
  <si>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</si>
  <si>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</si>
  <si>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</si>
  <si>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</si>
  <si>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</si>
  <si>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</si>
  <si>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</si>
  <si>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</si>
  <si>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</si>
  <si>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</si>
  <si>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</si>
  <si>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</si>
  <si>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</si>
  <si>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</si>
  <si>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</si>
  <si>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</si>
  <si>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</si>
  <si>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</si>
  <si>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</si>
  <si>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</si>
  <si>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</si>
  <si>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</si>
  <si>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</si>
  <si>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</si>
  <si>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</si>
  <si>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</si>
  <si>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</si>
  <si>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</si>
  <si>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</si>
  <si>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</si>
  <si>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</si>
  <si>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</si>
  <si>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</si>
  <si>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</si>
  <si>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</si>
  <si>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</si>
  <si>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</si>
  <si>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</si>
  <si>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</si>
  <si>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</si>
  <si>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</si>
  <si>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</si>
  <si>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</si>
  <si>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</si>
  <si>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</si>
  <si>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</si>
  <si>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</si>
  <si>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</si>
  <si>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</si>
  <si>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</si>
  <si>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</si>
  <si>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</si>
  <si>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</si>
  <si>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</si>
  <si>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</si>
  <si>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</si>
  <si>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</si>
  <si>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</si>
  <si>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</si>
  <si>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</si>
  <si>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</si>
  <si>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</si>
  <si>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</si>
  <si>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</si>
  <si>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</si>
  <si>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</si>
  <si>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</si>
  <si>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</si>
  <si>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</si>
  <si>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</si>
  <si>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</si>
  <si>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</si>
  <si>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</si>
  <si>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</si>
  <si>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</si>
  <si>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</si>
  <si>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</si>
  <si>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</si>
  <si>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</si>
  <si>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</si>
  <si>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</si>
  <si>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</si>
  <si>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</si>
  <si>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</si>
  <si>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</si>
  <si>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</si>
  <si>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</si>
  <si>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</si>
  <si>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</si>
  <si>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</si>
  <si>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</si>
  <si>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</si>
  <si>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</si>
  <si>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</si>
  <si>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</si>
  <si>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</si>
  <si>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</si>
  <si>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</si>
  <si>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</si>
  <si>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</si>
  <si>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</si>
  <si>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</si>
  <si>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</si>
  <si>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</si>
  <si>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</si>
  <si>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</si>
  <si>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</si>
  <si>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</si>
  <si>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</si>
  <si>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</si>
  <si>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</si>
  <si>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</si>
  <si>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</si>
  <si>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</si>
  <si>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</si>
  <si>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</si>
  <si>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</si>
  <si>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</si>
  <si>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</si>
  <si>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</si>
  <si>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</si>
  <si>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</si>
  <si>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</si>
  <si>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</si>
  <si>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</si>
  <si>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</si>
  <si>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</si>
  <si>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</si>
  <si>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</si>
  <si>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</si>
  <si>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</si>
  <si>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</si>
  <si>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</si>
  <si>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</si>
  <si>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</si>
  <si>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</si>
  <si>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</si>
  <si>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</si>
  <si>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</si>
  <si>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</si>
  <si>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</si>
  <si>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</si>
  <si>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</si>
  <si>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</si>
  <si>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</si>
  <si>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</si>
  <si>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</si>
  <si>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</si>
  <si>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</si>
  <si>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</si>
  <si>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</si>
  <si>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</si>
  <si>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</si>
  <si>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</si>
  <si>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</si>
  <si>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</si>
  <si>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</si>
  <si>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</si>
  <si>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</si>
  <si>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</si>
  <si>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</si>
  <si>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</si>
  <si>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</si>
  <si>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</si>
  <si>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</si>
  <si>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</si>
  <si>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</si>
  <si>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</si>
  <si>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</si>
  <si>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</si>
  <si>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</si>
  <si>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</si>
  <si>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</si>
  <si>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</si>
  <si>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</si>
  <si>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</si>
  <si>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</si>
  <si>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</si>
  <si>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</si>
  <si>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</si>
  <si>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</si>
  <si>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</si>
  <si>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</si>
  <si>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</si>
  <si>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</si>
  <si>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</si>
  <si>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</si>
  <si>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</si>
  <si>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</si>
  <si>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</si>
  <si>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</si>
  <si>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</si>
  <si>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</si>
  <si>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</si>
  <si>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</si>
  <si>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</si>
  <si>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</si>
  <si>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</si>
  <si>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</si>
  <si>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</si>
  <si>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</si>
  <si>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</si>
  <si>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</si>
  <si>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</si>
  <si>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</si>
  <si>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</si>
  <si>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</si>
  <si>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</si>
  <si>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</si>
  <si>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</si>
  <si>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</si>
  <si>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</si>
  <si>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</si>
  <si>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</si>
  <si>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</si>
  <si>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</si>
  <si>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</si>
  <si>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</si>
  <si>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</si>
  <si>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</si>
  <si>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</si>
  <si>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</si>
  <si>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</si>
  <si>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</si>
  <si>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</si>
  <si>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</si>
  <si>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</si>
  <si>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</si>
  <si>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</si>
  <si>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</si>
  <si>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</si>
  <si>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</si>
  <si>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</si>
  <si>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</si>
  <si>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</si>
  <si>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</si>
  <si>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</si>
  <si>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</si>
  <si>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</si>
  <si>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</si>
  <si>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</si>
  <si>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</si>
  <si>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</si>
  <si>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</si>
  <si>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</si>
  <si>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</si>
  <si>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</si>
  <si>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</si>
  <si>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</si>
  <si>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</si>
  <si>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</si>
  <si>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</si>
  <si>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</si>
  <si>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</si>
  <si>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</si>
  <si>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</si>
  <si>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</si>
  <si>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</si>
  <si>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</si>
  <si>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</si>
  <si>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</si>
  <si>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</si>
  <si>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</si>
  <si>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</si>
  <si>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</si>
  <si>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</si>
  <si>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</si>
  <si>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</si>
  <si>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</si>
  <si>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</si>
  <si>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</si>
  <si>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</si>
  <si>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</si>
  <si>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</si>
  <si>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</si>
  <si>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</si>
  <si>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</si>
  <si>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</si>
  <si>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</si>
  <si>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</si>
  <si>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</si>
  <si>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</si>
  <si>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</si>
  <si>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</si>
  <si>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</si>
  <si>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</si>
  <si>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</si>
  <si>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</si>
  <si>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</si>
  <si>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</si>
  <si>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</si>
  <si>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</si>
  <si>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</si>
  <si>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</si>
  <si>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</si>
  <si>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</si>
  <si>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</si>
  <si>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</si>
  <si>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</si>
  <si>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</si>
  <si>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</si>
  <si>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</si>
  <si>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</si>
  <si>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</si>
  <si>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</si>
  <si>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</si>
  <si>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</si>
  <si>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</si>
  <si>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</si>
  <si>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</si>
  <si>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</si>
  <si>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</si>
  <si>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</si>
  <si>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</si>
  <si>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</si>
  <si>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</si>
  <si>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</si>
  <si>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</si>
  <si>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</si>
  <si>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</si>
  <si>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</si>
  <si>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</si>
  <si>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</si>
  <si>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</si>
  <si>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</si>
  <si>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</si>
  <si>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</si>
  <si>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</si>
  <si>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</si>
  <si>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</si>
  <si>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</si>
  <si>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</si>
  <si>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</si>
  <si>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</si>
  <si>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</si>
  <si>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</si>
  <si>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</si>
  <si>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</si>
  <si>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</si>
  <si>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</si>
  <si>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</si>
  <si>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</si>
  <si>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</si>
  <si>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</si>
  <si>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</si>
  <si>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</si>
  <si>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</si>
  <si>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</si>
  <si>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</si>
  <si>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</si>
  <si>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</si>
  <si>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</si>
  <si>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</si>
  <si>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</si>
  <si>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</si>
  <si>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</si>
  <si>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</si>
  <si>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</si>
  <si>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</si>
  <si>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</si>
  <si>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</si>
  <si>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</si>
  <si>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</si>
  <si>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</si>
  <si>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</si>
  <si>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</si>
  <si>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</si>
  <si>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</si>
  <si>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</si>
  <si>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</si>
  <si>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</si>
  <si>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</si>
  <si>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</si>
  <si>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</si>
  <si>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</si>
  <si>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</si>
  <si>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</si>
  <si>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</si>
  <si>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</si>
  <si>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</si>
  <si>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</si>
  <si>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</si>
  <si>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</si>
  <si>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</si>
  <si>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</si>
  <si>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</si>
  <si>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</si>
  <si>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</si>
  <si>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</si>
  <si>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</si>
  <si>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</si>
  <si>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</si>
  <si>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</si>
  <si>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</si>
  <si>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</si>
  <si>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</si>
  <si>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</si>
  <si>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</si>
  <si>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</si>
  <si>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</si>
  <si>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</si>
  <si>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</si>
  <si>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</si>
  <si>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</si>
  <si>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</si>
  <si>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</si>
  <si>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</si>
  <si>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</si>
  <si>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</si>
  <si>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</si>
  <si>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</si>
  <si>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</si>
  <si>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</si>
  <si>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</si>
  <si>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</si>
  <si>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</si>
  <si>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</si>
  <si>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</si>
  <si>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</si>
  <si>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</si>
  <si>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</si>
  <si>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</si>
  <si>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</si>
  <si>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</si>
  <si>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</si>
  <si>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</si>
  <si>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</si>
  <si>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</si>
  <si>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</si>
  <si>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</si>
  <si>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</si>
  <si>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</si>
  <si>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</si>
  <si>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</si>
  <si>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</si>
  <si>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</si>
  <si>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</si>
  <si>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</si>
  <si>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</si>
  <si>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</si>
  <si>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</si>
  <si>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</si>
  <si>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</si>
  <si>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</si>
  <si>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</si>
  <si>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</si>
  <si>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</si>
  <si>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</si>
  <si>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</si>
  <si>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</si>
  <si>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</si>
  <si>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</si>
  <si>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</si>
  <si>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</si>
  <si>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</si>
  <si>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</si>
  <si>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</si>
  <si>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</si>
  <si>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</si>
  <si>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</si>
  <si>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</si>
  <si>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</si>
  <si>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</si>
  <si>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</si>
  <si>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</si>
  <si>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</si>
  <si>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</si>
  <si>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</si>
  <si>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</si>
  <si>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</si>
  <si>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</si>
  <si>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</si>
  <si>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</si>
  <si>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</si>
  <si>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</si>
  <si>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</si>
  <si>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</si>
  <si>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</si>
  <si>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</si>
  <si>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</si>
  <si>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</si>
  <si>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</si>
  <si>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</si>
  <si>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</si>
  <si>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</si>
  <si>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</si>
  <si>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</si>
  <si>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</si>
  <si>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</si>
  <si>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</si>
  <si>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</si>
  <si>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</si>
  <si>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</si>
  <si>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</si>
  <si>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</si>
  <si>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</si>
  <si>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</si>
  <si>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</si>
  <si>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</si>
  <si>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</si>
  <si>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</si>
  <si>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</si>
  <si>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</si>
  <si>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</si>
  <si>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</si>
  <si>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</si>
  <si>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</si>
  <si>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</si>
  <si>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</si>
  <si>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</si>
  <si>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</si>
  <si>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</si>
  <si>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</si>
  <si>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</si>
  <si>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</si>
  <si>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</si>
  <si>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</si>
  <si>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</si>
  <si>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</si>
  <si>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</si>
  <si>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</si>
  <si>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</si>
  <si>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</si>
  <si>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</si>
  <si>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</si>
  <si>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</si>
  <si>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</si>
  <si>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</si>
  <si>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</si>
  <si>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</si>
  <si>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</si>
  <si>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</si>
  <si>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</si>
  <si>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</si>
  <si>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</si>
  <si>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</si>
  <si>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</si>
  <si>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</si>
  <si>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</si>
  <si>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</si>
  <si>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</si>
  <si>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</si>
  <si>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</si>
  <si>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</si>
  <si>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</si>
  <si>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</si>
  <si>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</si>
  <si>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</si>
  <si>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</si>
  <si>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</si>
  <si>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</si>
  <si>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</si>
  <si>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</si>
  <si>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</si>
  <si>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</si>
  <si>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</si>
  <si>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</si>
  <si>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</si>
  <si>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</si>
  <si>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</si>
  <si>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</si>
  <si>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</si>
  <si>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</si>
  <si>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</si>
  <si>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</si>
  <si>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</si>
  <si>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</si>
  <si>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</si>
  <si>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</si>
  <si>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</si>
  <si>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</si>
  <si>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</si>
  <si>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</si>
  <si>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</si>
  <si>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</si>
  <si>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</si>
  <si>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</si>
  <si>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</si>
  <si>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</si>
  <si>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</si>
  <si>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</si>
  <si>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</si>
  <si>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</si>
  <si>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</si>
  <si>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</si>
  <si>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</si>
  <si>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</si>
  <si>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</si>
  <si>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</si>
  <si>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</si>
  <si>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</si>
  <si>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</si>
  <si>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</si>
  <si>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</si>
  <si>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</si>
  <si>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</si>
  <si>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</si>
  <si>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</si>
  <si>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</si>
  <si>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</si>
  <si>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</si>
  <si>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</si>
  <si>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</si>
  <si>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</si>
  <si>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</si>
  <si>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</si>
  <si>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</si>
  <si>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</si>
  <si>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</si>
  <si>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</si>
  <si>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</si>
  <si>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</si>
  <si>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</si>
  <si>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</si>
  <si>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</si>
  <si>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</si>
  <si>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</si>
  <si>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</si>
  <si>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</si>
  <si>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</si>
  <si>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</si>
  <si>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</si>
  <si>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</si>
  <si>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</si>
  <si>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</si>
  <si>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</si>
  <si>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</si>
  <si>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</si>
  <si>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</si>
  <si>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</si>
  <si>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</si>
  <si>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</si>
  <si>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</si>
  <si>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</si>
  <si>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</si>
  <si>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</si>
  <si>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</si>
  <si>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</si>
  <si>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</si>
  <si>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</si>
  <si>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</si>
  <si>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</si>
  <si>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</si>
  <si>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</si>
  <si>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</si>
  <si>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</si>
  <si>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</si>
  <si>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</si>
  <si>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</si>
  <si>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</si>
  <si>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</si>
  <si>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</si>
  <si>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</si>
  <si>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</si>
  <si>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</si>
  <si>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</si>
  <si>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</si>
  <si>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</si>
  <si>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</si>
  <si>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</si>
  <si>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</si>
  <si>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</si>
  <si>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</si>
  <si>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</si>
  <si>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</si>
  <si>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</si>
  <si>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</si>
  <si>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</si>
  <si>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</si>
  <si>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</si>
  <si>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</si>
  <si>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</si>
  <si>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</si>
  <si>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</si>
  <si>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</si>
  <si>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</si>
  <si>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</si>
  <si>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</si>
  <si>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</si>
  <si>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</si>
  <si>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</si>
  <si>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</si>
  <si>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</si>
  <si>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</si>
  <si>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</si>
  <si>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</si>
  <si>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</si>
  <si>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</si>
  <si>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</si>
  <si>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</si>
  <si>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</si>
  <si>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</si>
  <si>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</si>
  <si>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</si>
  <si>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</si>
  <si>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</si>
  <si>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</si>
  <si>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</si>
  <si>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</si>
  <si>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</si>
  <si>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</si>
  <si>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</si>
  <si>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</si>
  <si>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</si>
  <si>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</si>
  <si>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</si>
  <si>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</si>
  <si>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</si>
  <si>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</si>
  <si>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</si>
  <si>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</si>
  <si>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</si>
  <si>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</si>
  <si>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</si>
  <si>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</si>
  <si>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</si>
  <si>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</si>
  <si>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</si>
  <si>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</si>
  <si>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</si>
  <si>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</si>
  <si>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</si>
  <si>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</si>
  <si>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</si>
  <si>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</si>
  <si>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</si>
  <si>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</si>
  <si>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</si>
  <si>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</si>
  <si>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</si>
  <si>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</si>
  <si>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</si>
  <si>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</si>
  <si>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</si>
  <si>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</si>
  <si>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</si>
  <si>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</si>
  <si>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</si>
  <si>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</si>
  <si>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</si>
  <si>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</si>
  <si>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</si>
  <si>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</si>
  <si>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</si>
  <si>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</si>
  <si>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</si>
  <si>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</si>
  <si>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</si>
  <si>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</si>
  <si>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</si>
  <si>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</si>
  <si>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</si>
  <si>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</si>
  <si>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</si>
  <si>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</si>
  <si>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</si>
  <si>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</si>
  <si>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</si>
  <si>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</si>
  <si>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</si>
  <si>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</si>
  <si>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</si>
  <si>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</si>
  <si>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</si>
  <si>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</si>
  <si>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</si>
  <si>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</si>
  <si>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</si>
  <si>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</si>
  <si>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</si>
  <si>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</si>
  <si>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</si>
  <si>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</si>
  <si>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</si>
  <si>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</si>
  <si>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</si>
  <si>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</si>
  <si>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</si>
  <si>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</si>
  <si>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</si>
  <si>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</si>
  <si>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</si>
  <si>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</si>
  <si>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</si>
  <si>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</si>
  <si>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</si>
  <si>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</si>
  <si>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</si>
  <si>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</si>
  <si>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</si>
  <si>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</si>
  <si>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</si>
  <si>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</si>
  <si>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</si>
  <si>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</si>
  <si>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</si>
  <si>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</si>
  <si>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</si>
  <si>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</si>
  <si>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</si>
  <si>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</si>
  <si>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</si>
  <si>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</si>
  <si>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</si>
  <si>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</si>
  <si>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</si>
  <si>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</si>
  <si>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</si>
  <si>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</si>
  <si>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</si>
  <si>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</si>
  <si>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</si>
  <si>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</si>
  <si>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</si>
  <si>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</si>
  <si>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</si>
  <si>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</si>
  <si>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</si>
  <si>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</si>
  <si>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</si>
  <si>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</si>
  <si>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</si>
  <si>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</si>
  <si>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</si>
  <si>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</si>
  <si>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</si>
  <si>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</si>
  <si>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</si>
  <si>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</si>
  <si>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</si>
  <si>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</si>
  <si>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</si>
  <si>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</si>
  <si>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</si>
  <si>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</si>
  <si>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</si>
  <si>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</si>
  <si>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</si>
  <si>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</si>
  <si>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</si>
  <si>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</si>
  <si>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</si>
  <si>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</si>
  <si>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</si>
  <si>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</si>
  <si>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</si>
  <si>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</si>
  <si>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</si>
  <si>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</si>
  <si>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</si>
  <si>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</si>
  <si>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</si>
  <si>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</si>
  <si>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</si>
  <si>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</si>
  <si>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</si>
  <si>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</si>
  <si>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</si>
  <si>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</si>
  <si>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</si>
  <si>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</si>
  <si>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</si>
  <si>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</si>
  <si>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</si>
  <si>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</si>
  <si>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</si>
  <si>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</si>
  <si>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</si>
  <si>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</si>
  <si>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</si>
  <si>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</si>
  <si>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</si>
  <si>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</si>
  <si>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</si>
  <si>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</si>
  <si>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</si>
  <si>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</si>
  <si>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</si>
  <si>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</si>
  <si>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</si>
  <si>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</si>
  <si>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</si>
  <si>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</si>
  <si>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</si>
  <si>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</si>
  <si>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</si>
  <si>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</si>
  <si>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</si>
  <si>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</si>
  <si>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</si>
  <si>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</si>
  <si>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</si>
  <si>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</si>
  <si>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</si>
  <si>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</si>
  <si>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</si>
  <si>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</si>
  <si>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</si>
  <si>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</si>
  <si>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</si>
  <si>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</si>
  <si>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</si>
  <si>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</si>
  <si>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</si>
  <si>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</si>
  <si>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</si>
  <si>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</si>
  <si>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</si>
  <si>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</si>
  <si>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</si>
  <si>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</si>
  <si>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</si>
  <si>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</si>
  <si>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</si>
  <si>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</si>
  <si>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</si>
  <si>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</si>
  <si>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</si>
  <si>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</si>
  <si>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</si>
  <si>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</si>
  <si>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</si>
  <si>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</si>
  <si>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</si>
  <si>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</si>
  <si>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</si>
  <si>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</si>
  <si>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</si>
  <si>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</si>
  <si>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</si>
  <si>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</si>
  <si>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</si>
  <si>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</si>
  <si>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</si>
  <si>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</si>
  <si>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</si>
  <si>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</si>
  <si>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</si>
  <si>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</si>
  <si>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</si>
  <si>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</si>
  <si>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</si>
  <si>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</si>
  <si>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</si>
  <si>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</si>
  <si>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</si>
  <si>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</si>
  <si>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</si>
  <si>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</si>
  <si>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</si>
  <si>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</si>
  <si>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</si>
  <si>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</si>
  <si>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</si>
  <si>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</si>
  <si>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</si>
  <si>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</si>
  <si>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</si>
  <si>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</si>
  <si>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</si>
  <si>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</si>
  <si>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</si>
  <si>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</si>
  <si>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</si>
  <si>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</si>
  <si>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</si>
  <si>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</si>
  <si>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</si>
  <si>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</si>
  <si>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</si>
  <si>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</si>
  <si>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</si>
  <si>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</si>
  <si>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</si>
  <si>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</si>
  <si>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</si>
  <si>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</si>
  <si>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</si>
  <si>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</si>
  <si>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</si>
  <si>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</si>
  <si>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</si>
  <si>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</si>
  <si>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</si>
  <si>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</si>
  <si>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</si>
  <si>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</si>
  <si>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</si>
  <si>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</si>
  <si>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</si>
  <si>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</si>
  <si>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</si>
  <si>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</si>
  <si>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</si>
  <si>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</si>
  <si>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</si>
  <si>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</si>
  <si>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</si>
  <si>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</si>
  <si>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</si>
  <si>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</si>
  <si>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</si>
  <si>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</si>
  <si>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</si>
  <si>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</si>
  <si>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</si>
  <si>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</si>
  <si>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</si>
  <si>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</si>
  <si>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</si>
  <si>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</si>
  <si>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</si>
  <si>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</si>
  <si>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</si>
  <si>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</si>
  <si>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</si>
  <si>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</si>
  <si>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</si>
  <si>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</si>
  <si>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</si>
  <si>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</si>
  <si>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</si>
  <si>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</si>
  <si>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</si>
  <si>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</si>
  <si>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</si>
  <si>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</si>
  <si>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</si>
  <si>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</si>
  <si>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</si>
  <si>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</si>
  <si>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</si>
  <si>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</si>
  <si>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</si>
  <si>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</si>
  <si>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</si>
  <si>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</si>
  <si>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</si>
  <si>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</si>
  <si>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</si>
  <si>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</si>
  <si>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</si>
  <si>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</si>
  <si>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</si>
  <si>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</si>
  <si>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</si>
  <si>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</si>
  <si>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</si>
  <si>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</si>
  <si>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</si>
  <si>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</si>
  <si>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</si>
  <si>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</si>
  <si>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</si>
  <si>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</si>
  <si>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</si>
  <si>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</si>
  <si>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</si>
  <si>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</si>
  <si>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</si>
  <si>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</si>
  <si>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</si>
  <si>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</si>
  <si>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</si>
  <si>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</si>
  <si>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</si>
  <si>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</si>
  <si>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</si>
  <si>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</si>
  <si>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</si>
  <si>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</si>
  <si>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</si>
  <si>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</si>
  <si>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</si>
  <si>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</si>
  <si>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</si>
  <si>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</si>
  <si>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</si>
  <si>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</si>
  <si>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</si>
  <si>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</si>
  <si>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</si>
  <si>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</si>
  <si>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</si>
  <si>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</si>
  <si>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</si>
  <si>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</si>
  <si>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</si>
  <si>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</si>
  <si>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</si>
  <si>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</si>
  <si>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</si>
  <si>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</si>
  <si>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</si>
  <si>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</si>
  <si>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</si>
  <si>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</si>
  <si>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</si>
  <si>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</si>
  <si>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</si>
  <si>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</si>
  <si>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</si>
  <si>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</si>
  <si>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</si>
  <si>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</si>
  <si>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</si>
  <si>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</si>
  <si>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</si>
  <si>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</si>
  <si>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</si>
  <si>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</si>
  <si>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</si>
  <si>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</si>
  <si>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</si>
  <si>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</si>
  <si>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</si>
  <si>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</si>
  <si>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</si>
  <si>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</si>
  <si>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</si>
  <si>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</si>
  <si>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</si>
  <si>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</si>
  <si>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</si>
  <si>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</si>
  <si>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</si>
  <si>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</si>
  <si>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</si>
  <si>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</si>
  <si>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</si>
  <si>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</si>
  <si>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</si>
  <si>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</si>
  <si>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</si>
  <si>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</si>
  <si>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</si>
  <si>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</si>
  <si>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</si>
  <si>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</si>
  <si>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</si>
  <si>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</si>
  <si>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</si>
  <si>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</si>
  <si>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</si>
  <si>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</si>
  <si>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</si>
  <si>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</si>
  <si>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</si>
  <si>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</si>
  <si>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</si>
  <si>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</si>
  <si>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</si>
  <si>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</si>
  <si>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</si>
  <si>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</si>
  <si>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</si>
  <si>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</si>
  <si>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</si>
  <si>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</si>
  <si>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</si>
  <si>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</si>
  <si>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</si>
  <si>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</si>
  <si>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</si>
  <si>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</si>
  <si>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</si>
  <si>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</si>
  <si>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</si>
  <si>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</si>
  <si>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</si>
  <si>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</si>
  <si>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</si>
  <si>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</si>
  <si>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</si>
  <si>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</si>
  <si>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</si>
  <si>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</si>
  <si>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</si>
  <si>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</si>
  <si>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</si>
  <si>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</si>
  <si>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</si>
  <si>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</si>
  <si>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</si>
  <si>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</si>
  <si>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</si>
  <si>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</si>
  <si>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</si>
  <si>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</si>
  <si>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</si>
  <si>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</si>
  <si>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</si>
  <si>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</si>
  <si>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</si>
  <si>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</si>
  <si>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</si>
  <si>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</si>
  <si>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</si>
  <si>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</si>
  <si>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</si>
  <si>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</si>
  <si>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</si>
  <si>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</si>
  <si>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</si>
  <si>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</si>
  <si>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</si>
  <si>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</si>
  <si>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</si>
  <si>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</si>
  <si>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</si>
  <si>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</si>
  <si>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</si>
  <si>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</si>
  <si>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</si>
  <si>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</si>
  <si>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</si>
  <si>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</si>
  <si>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</si>
  <si>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</si>
  <si>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</si>
  <si>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</si>
  <si>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</si>
  <si>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</si>
  <si>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</si>
  <si>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</si>
  <si>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</si>
  <si>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</si>
  <si>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</si>
  <si>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</si>
  <si>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</si>
  <si>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</si>
  <si>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</si>
  <si>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</si>
  <si>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</si>
  <si>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</si>
  <si>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</si>
  <si>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</si>
  <si>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</si>
  <si>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</si>
  <si>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</si>
  <si>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</si>
  <si>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</si>
  <si>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</si>
  <si>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</si>
  <si>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</si>
  <si>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</si>
  <si>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</si>
  <si>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</si>
  <si>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</si>
  <si>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</si>
  <si>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</si>
  <si>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</si>
  <si>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</si>
  <si>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</si>
  <si>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</si>
  <si>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</si>
  <si>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</si>
  <si>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</si>
  <si>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</si>
  <si>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</si>
  <si>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</si>
  <si>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</si>
  <si>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</si>
  <si>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</si>
  <si>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</si>
  <si>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</si>
  <si>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</si>
  <si>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</si>
  <si>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</si>
  <si>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</si>
  <si>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</si>
  <si>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</si>
  <si>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</si>
  <si>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</si>
  <si>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</si>
  <si>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</si>
  <si>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</si>
  <si>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</si>
  <si>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</si>
  <si>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</si>
  <si>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</si>
  <si>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</si>
  <si>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</si>
  <si>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</si>
  <si>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</si>
  <si>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</si>
  <si>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</si>
  <si>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</si>
  <si>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</si>
  <si>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</si>
  <si>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</si>
  <si>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</si>
  <si>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</si>
  <si>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</si>
  <si>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</si>
  <si>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</si>
  <si>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</si>
  <si>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</si>
  <si>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</si>
  <si>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</si>
  <si>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</si>
  <si>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</si>
  <si>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</si>
  <si>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</si>
  <si>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</si>
  <si>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</si>
  <si>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</si>
  <si>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</si>
  <si>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</si>
  <si>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</si>
  <si>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</si>
  <si>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</si>
  <si>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</si>
  <si>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</si>
  <si>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</si>
  <si>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</si>
  <si>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</si>
  <si>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</si>
  <si>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</si>
  <si>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</si>
  <si>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</si>
  <si>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</si>
  <si>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</si>
  <si>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</si>
  <si>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</si>
  <si>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</si>
  <si>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</si>
  <si>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</si>
  <si>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</si>
  <si>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</si>
  <si>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</si>
  <si>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</si>
  <si>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</si>
  <si>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</si>
  <si>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</si>
  <si>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</si>
  <si>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</si>
  <si>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</si>
  <si>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</si>
  <si>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</si>
  <si>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</si>
  <si>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</si>
  <si>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</si>
  <si>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</si>
  <si>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</si>
  <si>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</si>
  <si>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</si>
  <si>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</si>
  <si>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</si>
  <si>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</si>
  <si>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</si>
  <si>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</si>
  <si>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</si>
  <si>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</si>
  <si>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</si>
  <si>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</si>
  <si>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</si>
  <si>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</si>
  <si>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</si>
  <si>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</si>
  <si>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</si>
  <si>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</si>
  <si>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</si>
  <si>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</si>
  <si>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</si>
  <si>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</si>
  <si>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</si>
  <si>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</si>
  <si>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</si>
  <si>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</si>
  <si>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</si>
  <si>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</si>
  <si>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</si>
  <si>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</si>
  <si>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</si>
  <si>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</si>
  <si>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</si>
  <si>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</si>
  <si>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</si>
  <si>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</si>
  <si>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</si>
  <si>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</si>
  <si>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</si>
  <si>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</si>
  <si>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</si>
  <si>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</si>
  <si>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</si>
  <si>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</si>
  <si>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</si>
  <si>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</si>
  <si>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</si>
  <si>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</si>
  <si>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</si>
  <si>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</si>
  <si>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</si>
  <si>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</si>
  <si>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</si>
  <si>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</si>
  <si>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</si>
  <si>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</si>
  <si>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</si>
  <si>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</si>
  <si>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</si>
  <si>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</si>
  <si>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</si>
  <si>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</si>
  <si>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</si>
  <si>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</si>
  <si>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</si>
  <si>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</si>
  <si>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</si>
  <si>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</si>
  <si>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</si>
  <si>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</si>
  <si>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</si>
  <si>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</si>
  <si>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</si>
  <si>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</si>
  <si>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</si>
  <si>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</si>
  <si>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</si>
  <si>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</si>
  <si>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</si>
  <si>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</si>
  <si>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</si>
  <si>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</si>
  <si>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</si>
  <si>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</si>
  <si>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</si>
  <si>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</si>
  <si>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</si>
  <si>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</si>
  <si>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</si>
  <si>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</si>
  <si>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</si>
  <si>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</si>
  <si>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</si>
  <si>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</si>
  <si>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</si>
  <si>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</si>
  <si>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</si>
  <si>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</si>
  <si>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</si>
  <si>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</si>
  <si>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</si>
  <si>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</si>
  <si>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</si>
  <si>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</si>
  <si>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</si>
  <si>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</si>
  <si>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</si>
  <si>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</si>
  <si>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</si>
  <si>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</si>
  <si>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</si>
  <si>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</si>
  <si>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</si>
  <si>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</si>
  <si>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</si>
  <si>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</si>
  <si>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</si>
  <si>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</si>
  <si>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</si>
  <si>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</si>
  <si>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</si>
  <si>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</si>
  <si>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</si>
  <si>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</si>
  <si>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</si>
  <si>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</si>
  <si>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</si>
  <si>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</si>
  <si>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</si>
  <si>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</si>
  <si>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</si>
  <si>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</si>
  <si>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</si>
  <si>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</si>
  <si>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</si>
  <si>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</si>
  <si>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</si>
  <si>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</si>
  <si>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</si>
  <si>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</si>
  <si>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</si>
  <si>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</si>
  <si>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</si>
  <si>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</si>
  <si>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</si>
  <si>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</si>
  <si>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</si>
  <si>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</si>
  <si>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</si>
  <si>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</si>
  <si>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</si>
  <si>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</si>
  <si>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</si>
  <si>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</si>
  <si>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</si>
  <si>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</si>
  <si>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</si>
  <si>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</si>
  <si>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</si>
  <si>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</si>
  <si>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</si>
  <si>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</si>
  <si>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</si>
  <si>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</si>
  <si>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</si>
  <si>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</si>
  <si>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</si>
  <si>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</si>
  <si>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</si>
  <si>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</si>
  <si>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</si>
  <si>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</si>
  <si>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</si>
  <si>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</si>
  <si>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</si>
  <si>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</si>
  <si>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</si>
  <si>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</si>
  <si>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</si>
  <si>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</si>
  <si>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</si>
  <si>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</si>
  <si>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</si>
  <si>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</si>
  <si>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</si>
  <si>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</si>
  <si>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</si>
  <si>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</si>
  <si>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</si>
  <si>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</si>
  <si>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</si>
  <si>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</si>
  <si>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</si>
  <si>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</si>
  <si>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</si>
  <si>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</si>
  <si>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</si>
  <si>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</si>
  <si>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</si>
  <si>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</si>
  <si>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</si>
  <si>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</si>
  <si>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</si>
  <si>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</si>
  <si>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</si>
  <si>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</si>
  <si>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</si>
  <si>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</si>
  <si>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</si>
  <si>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</si>
  <si>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</si>
  <si>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</si>
  <si>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</si>
  <si>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</si>
  <si>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</si>
  <si>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</si>
  <si>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</si>
  <si>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</si>
  <si>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</si>
  <si>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</si>
  <si>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</si>
  <si>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</si>
  <si>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</si>
  <si>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</si>
  <si>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</si>
  <si>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</si>
  <si>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</si>
  <si>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</si>
  <si>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</si>
  <si>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</si>
  <si>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</si>
  <si>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</si>
  <si>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</si>
  <si>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</si>
  <si>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</si>
  <si>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</si>
  <si>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</si>
  <si>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</si>
  <si>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</si>
  <si>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</si>
  <si>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</si>
  <si>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</si>
  <si>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</si>
  <si>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</si>
  <si>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</si>
  <si>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</si>
  <si>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</si>
  <si>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</si>
  <si>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</si>
  <si>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</si>
  <si>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</si>
  <si>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</si>
  <si>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</si>
  <si>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</si>
  <si>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</si>
  <si>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</si>
  <si>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</si>
  <si>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</si>
  <si>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</si>
  <si>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</si>
  <si>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</si>
  <si>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</si>
  <si>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</si>
  <si>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</si>
  <si>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</si>
  <si>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</si>
  <si>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</si>
  <si>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</si>
  <si>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</si>
  <si>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</si>
  <si>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</si>
  <si>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</si>
  <si>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</si>
  <si>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</si>
  <si>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</si>
  <si>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</si>
  <si>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</si>
  <si>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</si>
  <si>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</si>
  <si>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</si>
  <si>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</si>
  <si>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</si>
  <si>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</si>
  <si>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</si>
  <si>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</si>
  <si>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</si>
  <si>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</si>
  <si>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</si>
  <si>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</si>
  <si>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</si>
  <si>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</si>
  <si>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</si>
  <si>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</si>
  <si>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</si>
  <si>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</si>
  <si>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</si>
  <si>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</si>
  <si>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</si>
  <si>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</si>
  <si>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</si>
  <si>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</si>
  <si>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</si>
  <si>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</si>
  <si>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</si>
  <si>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</si>
  <si>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</si>
  <si>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</si>
  <si>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</si>
  <si>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</si>
  <si>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</si>
  <si>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</si>
  <si>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</si>
  <si>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</si>
  <si>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</si>
  <si>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</si>
  <si>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</si>
  <si>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</si>
  <si>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</si>
  <si>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</si>
  <si>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</si>
  <si>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</si>
  <si>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</si>
  <si>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</si>
  <si>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</si>
  <si>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</si>
  <si>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</si>
  <si>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</si>
  <si>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</si>
  <si>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</si>
  <si>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</si>
  <si>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</si>
  <si>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</si>
  <si>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</si>
  <si>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</si>
  <si>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</si>
  <si>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</si>
  <si>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</si>
  <si>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</si>
  <si>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</si>
  <si>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</si>
  <si>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</si>
  <si>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</si>
  <si>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</si>
  <si>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</si>
  <si>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</si>
  <si>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</si>
  <si>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</si>
  <si>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</si>
  <si>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</si>
  <si>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</si>
  <si>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</si>
  <si>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</si>
  <si>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</si>
  <si>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</si>
  <si>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</si>
  <si>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</si>
  <si>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</si>
  <si>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</si>
  <si>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</si>
  <si>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</si>
  <si>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</si>
  <si>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</si>
  <si>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</si>
  <si>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</si>
  <si>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</si>
  <si>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</si>
  <si>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</si>
  <si>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</si>
  <si>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</si>
  <si>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</si>
  <si>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</si>
  <si>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</si>
  <si>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</si>
  <si>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</si>
  <si>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</si>
  <si>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</si>
  <si>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</si>
  <si>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</si>
  <si>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</si>
  <si>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</si>
  <si>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</si>
  <si>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</si>
  <si>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</si>
  <si>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</si>
  <si>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</si>
  <si>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</si>
  <si>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</si>
  <si>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</si>
  <si>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</si>
  <si>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</si>
  <si>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</si>
  <si>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</si>
  <si>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</si>
  <si>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</si>
  <si>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</si>
  <si>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</si>
  <si>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</si>
  <si>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</si>
  <si>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</si>
  <si>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</si>
  <si>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</si>
  <si>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</si>
  <si>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</si>
  <si>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</si>
  <si>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</si>
  <si>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</si>
  <si>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</si>
  <si>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</si>
  <si>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</si>
  <si>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</si>
  <si>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</si>
  <si>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</si>
  <si>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</si>
  <si>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</si>
  <si>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</si>
  <si>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</si>
  <si>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</si>
  <si>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</si>
  <si>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</si>
  <si>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</si>
  <si>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</si>
  <si>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</si>
  <si>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</si>
  <si>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</si>
  <si>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</si>
  <si>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</si>
  <si>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</si>
  <si>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</si>
  <si>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</si>
  <si>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</si>
  <si>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</si>
  <si>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</si>
  <si>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</si>
  <si>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</si>
  <si>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</si>
  <si>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</si>
  <si>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</si>
  <si>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</si>
  <si>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</si>
  <si>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</si>
  <si>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</si>
  <si>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</si>
  <si>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</si>
  <si>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</si>
  <si>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</si>
  <si>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</si>
  <si>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</si>
  <si>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</si>
  <si>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</si>
  <si>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</si>
  <si>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</si>
  <si>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</si>
  <si>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</si>
  <si>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</si>
  <si>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</si>
  <si>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</si>
  <si>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</si>
  <si>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</si>
  <si>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</si>
  <si>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</si>
  <si>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</si>
  <si>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</si>
  <si>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</si>
  <si>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</si>
  <si>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</si>
  <si>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</si>
  <si>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</si>
  <si>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</si>
  <si>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</si>
  <si>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</si>
  <si>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</si>
  <si>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</si>
  <si>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</si>
  <si>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</si>
  <si>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</si>
  <si>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</si>
  <si>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</si>
  <si>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</si>
  <si>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</si>
  <si>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</si>
  <si>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</si>
  <si>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</si>
  <si>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</si>
  <si>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</si>
  <si>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</si>
  <si>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</si>
  <si>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</si>
  <si>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</si>
  <si>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</si>
  <si>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</si>
  <si>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</si>
  <si>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</si>
  <si>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</si>
  <si>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</si>
  <si>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</si>
  <si>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</si>
  <si>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</si>
  <si>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</si>
  <si>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</si>
  <si>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</si>
  <si>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</si>
  <si>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</si>
  <si>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</si>
  <si>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</si>
  <si>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</si>
  <si>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</si>
  <si>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</si>
  <si>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</si>
  <si>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</si>
  <si>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</si>
  <si>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</si>
  <si>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</si>
  <si>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</si>
  <si>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</si>
  <si>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</si>
  <si>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</si>
  <si>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</si>
  <si>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</si>
  <si>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</si>
  <si>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</si>
  <si>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</si>
  <si>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</si>
  <si>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</si>
  <si>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</si>
  <si>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</si>
  <si>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</si>
  <si>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</si>
  <si>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</si>
  <si>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</si>
  <si>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</si>
  <si>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</si>
  <si>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</si>
  <si>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</si>
  <si>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</si>
  <si>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</si>
  <si>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</si>
  <si>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</si>
  <si>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</si>
  <si>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</si>
  <si>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</si>
  <si>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</si>
  <si>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</si>
  <si>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</si>
  <si>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</si>
  <si>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</si>
  <si>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</si>
  <si>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</si>
  <si>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</si>
  <si>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</si>
  <si>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</si>
  <si>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</si>
  <si>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</si>
  <si>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</si>
  <si>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</si>
  <si>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</si>
  <si>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</si>
  <si>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</si>
  <si>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</si>
  <si>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</si>
  <si>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</si>
  <si>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</si>
  <si>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</si>
  <si>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</si>
  <si>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</si>
  <si>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</si>
  <si>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</si>
  <si>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</si>
  <si>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</si>
  <si>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</si>
  <si>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</si>
  <si>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</si>
  <si>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</si>
  <si>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</si>
  <si>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</si>
  <si>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</si>
  <si>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</si>
  <si>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</si>
  <si>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</si>
  <si>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</si>
  <si>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</si>
  <si>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</si>
  <si>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</si>
  <si>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</si>
  <si>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</si>
  <si>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</si>
  <si>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</si>
  <si>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</si>
  <si>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</si>
  <si>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</si>
  <si>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</si>
  <si>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</si>
  <si>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</si>
  <si>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</si>
  <si>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</si>
  <si>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</si>
  <si>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</si>
  <si>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</si>
  <si>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</si>
  <si>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</si>
  <si>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</si>
  <si>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</si>
  <si>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</si>
  <si>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</si>
  <si>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</si>
  <si>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</si>
  <si>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</si>
  <si>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</si>
  <si>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</si>
  <si>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</si>
  <si>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</si>
  <si>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</si>
  <si>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</si>
  <si>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</si>
  <si>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</si>
  <si>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</si>
  <si>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</si>
  <si>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</si>
  <si>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</si>
  <si>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</si>
  <si>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</si>
  <si>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</si>
  <si>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</si>
  <si>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</si>
  <si>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</si>
  <si>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</si>
  <si>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</si>
  <si>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</si>
  <si>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</si>
  <si>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</si>
  <si>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</si>
  <si>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</si>
  <si>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</si>
  <si>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</si>
  <si>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</si>
  <si>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</si>
  <si>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</si>
  <si>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</si>
  <si>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</si>
  <si>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</si>
  <si>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</si>
  <si>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</si>
  <si>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</si>
  <si>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</si>
  <si>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</si>
  <si>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</si>
  <si>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</si>
  <si>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</si>
  <si>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</si>
  <si>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</si>
  <si>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</si>
  <si>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</si>
  <si>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</si>
  <si>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</si>
  <si>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</si>
  <si>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</si>
  <si>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</si>
  <si>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</si>
  <si>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</si>
  <si>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</si>
  <si>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</si>
  <si>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</si>
  <si>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</si>
  <si>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</si>
  <si>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</si>
  <si>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</si>
  <si>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</si>
  <si>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</si>
  <si>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</si>
  <si>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</si>
  <si>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</si>
  <si>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</si>
  <si>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</si>
  <si>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</si>
  <si>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</si>
  <si>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</si>
  <si>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</si>
  <si>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</si>
  <si>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</si>
  <si>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</si>
  <si>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</si>
  <si>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</si>
  <si>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</si>
  <si>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</si>
  <si>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</si>
  <si>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</si>
  <si>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</si>
  <si>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</si>
  <si>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</si>
  <si>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</si>
  <si>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</si>
  <si>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</si>
  <si>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</si>
  <si>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</si>
  <si>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</si>
  <si>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</si>
  <si>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</si>
  <si>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</si>
  <si>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</si>
  <si>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</si>
  <si>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</si>
  <si>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</si>
  <si>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</si>
  <si>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</si>
  <si>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</si>
  <si>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</si>
  <si>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</si>
  <si>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</si>
  <si>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</si>
  <si>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</si>
  <si>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</si>
  <si>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</si>
  <si>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</si>
  <si>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</si>
  <si>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</si>
  <si>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</si>
  <si>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</si>
  <si>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</si>
  <si>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</si>
  <si>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</si>
  <si>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</si>
  <si>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</si>
  <si>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</si>
  <si>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</si>
  <si>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</si>
  <si>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</si>
  <si>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</si>
  <si>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</si>
  <si>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</si>
  <si>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</si>
  <si>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</si>
  <si>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</si>
  <si>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</si>
  <si>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</si>
  <si>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</si>
  <si>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</si>
  <si>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</si>
  <si>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</si>
  <si>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</si>
  <si>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</si>
  <si>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</si>
  <si>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</si>
  <si>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</si>
  <si>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</si>
  <si>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</si>
  <si>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</si>
  <si>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</si>
  <si>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</si>
  <si>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</si>
  <si>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</si>
  <si>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</si>
  <si>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</si>
  <si>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</si>
  <si>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</si>
  <si>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</si>
  <si>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</si>
  <si>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</si>
  <si>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</si>
  <si>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</si>
  <si>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</si>
  <si>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</si>
  <si>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</si>
  <si>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</si>
  <si>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</si>
  <si>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</si>
  <si>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</si>
  <si>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</si>
  <si>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</si>
  <si>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</si>
  <si>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</si>
  <si>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</si>
  <si>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</si>
  <si>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</si>
  <si>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</si>
  <si>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</si>
  <si>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</si>
  <si>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</si>
  <si>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</si>
  <si>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</si>
  <si>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</si>
  <si>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</si>
  <si>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</si>
  <si>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</si>
  <si>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</si>
  <si>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</si>
  <si>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</si>
  <si>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</si>
  <si>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</si>
  <si>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</si>
  <si>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</si>
  <si>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</si>
  <si>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</si>
  <si>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</si>
  <si>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</si>
  <si>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</si>
  <si>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</si>
  <si>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</si>
  <si>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</si>
  <si>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</si>
  <si>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</si>
  <si>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</si>
  <si>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</si>
  <si>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</si>
  <si>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</si>
  <si>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</si>
  <si>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</si>
  <si>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</si>
  <si>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</si>
  <si>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</si>
  <si>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</si>
  <si>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</si>
  <si>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</si>
  <si>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</si>
  <si>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</si>
  <si>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</si>
  <si>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</si>
  <si>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</si>
  <si>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</si>
  <si>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</si>
  <si>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</si>
  <si>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</si>
  <si>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</si>
  <si>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</si>
  <si>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</si>
  <si>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</si>
  <si>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</si>
  <si>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</si>
  <si>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</si>
  <si>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</si>
  <si>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</si>
  <si>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</si>
  <si>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</si>
  <si>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</si>
  <si>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</si>
  <si>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</si>
  <si>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</si>
  <si>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</si>
  <si>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</si>
  <si>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</si>
  <si>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</si>
  <si>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</si>
  <si>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</si>
  <si>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</si>
  <si>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</si>
  <si>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</si>
  <si>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</si>
  <si>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</si>
  <si>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</si>
  <si>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</si>
  <si>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</si>
  <si>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</si>
  <si>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</si>
  <si>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</si>
  <si>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</si>
  <si>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</si>
  <si>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</si>
  <si>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</si>
  <si>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</si>
  <si>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</si>
  <si>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</si>
  <si>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</si>
  <si>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</si>
  <si>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</si>
  <si>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</si>
  <si>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</si>
  <si>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</si>
  <si>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</si>
  <si>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</si>
  <si>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</si>
  <si>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</si>
  <si>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</si>
  <si>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</si>
  <si>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</si>
  <si>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</si>
  <si>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</si>
  <si>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</si>
  <si>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</si>
  <si>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</si>
  <si>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</si>
  <si>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</si>
  <si>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</si>
  <si>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</si>
  <si>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</si>
  <si>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</si>
  <si>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</si>
  <si>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</si>
  <si>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</si>
  <si>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</si>
  <si>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</si>
  <si>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</si>
  <si>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</si>
  <si>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</si>
  <si>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</si>
  <si>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</si>
  <si>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</si>
  <si>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</si>
  <si>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</si>
  <si>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</si>
  <si>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</si>
  <si>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</si>
  <si>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</si>
  <si>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</si>
  <si>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</si>
  <si>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</si>
  <si>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</si>
  <si>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</si>
  <si>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</si>
  <si>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</si>
  <si>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</si>
  <si>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</si>
  <si>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</si>
  <si>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</si>
  <si>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</si>
  <si>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</si>
  <si>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</si>
  <si>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</si>
  <si>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</si>
  <si>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</si>
  <si>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</si>
  <si>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</si>
  <si>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</si>
  <si>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</si>
  <si>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</si>
  <si>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</si>
  <si>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</si>
  <si>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</si>
  <si>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</si>
  <si>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</si>
  <si>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</si>
  <si>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</si>
  <si>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</si>
  <si>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</si>
  <si>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</si>
  <si>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</si>
  <si>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</si>
  <si>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</si>
  <si>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</si>
  <si>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</si>
  <si>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</si>
  <si>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</si>
  <si>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</si>
  <si>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</si>
  <si>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</si>
  <si>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</si>
  <si>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</si>
  <si>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</si>
  <si>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</si>
  <si>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</si>
  <si>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</si>
  <si>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</si>
  <si>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</si>
  <si>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</si>
  <si>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</si>
  <si>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</si>
  <si>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</si>
  <si>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</si>
  <si>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</si>
  <si>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</si>
  <si>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</si>
  <si>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</si>
  <si>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</si>
  <si>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</si>
  <si>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</si>
  <si>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</si>
  <si>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</si>
  <si>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</si>
  <si>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</si>
  <si>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</si>
  <si>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</si>
  <si>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</si>
  <si>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</si>
  <si>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</si>
  <si>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</si>
  <si>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</si>
  <si>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</si>
  <si>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</si>
  <si>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</si>
  <si>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</si>
  <si>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</si>
  <si>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</si>
  <si>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</si>
  <si>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</si>
  <si>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</si>
  <si>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</si>
  <si>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</si>
  <si>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</si>
  <si>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</si>
  <si>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</si>
  <si>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</si>
  <si>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</si>
  <si>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</si>
  <si>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</si>
  <si>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</si>
  <si>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</si>
  <si>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</si>
  <si>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</si>
  <si>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</si>
  <si>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</si>
  <si>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</si>
  <si>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</si>
  <si>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</si>
  <si>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</si>
  <si>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</si>
  <si>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</si>
  <si>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</si>
  <si>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</si>
  <si>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</si>
  <si>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</si>
  <si>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</si>
  <si>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</si>
  <si>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</si>
  <si>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</si>
  <si>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</si>
  <si>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</si>
  <si>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</si>
  <si>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</si>
  <si>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</si>
  <si>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</si>
  <si>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</si>
  <si>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</si>
  <si>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</si>
  <si>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</si>
  <si>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</si>
  <si>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</si>
  <si>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</si>
  <si>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</si>
  <si>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</si>
  <si>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</si>
  <si>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</si>
  <si>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</si>
  <si>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</si>
  <si>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</si>
  <si>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</si>
  <si>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</si>
  <si>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</si>
  <si>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</si>
  <si>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</si>
  <si>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</si>
  <si>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</si>
  <si>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</si>
  <si>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</si>
  <si>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</si>
  <si>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</si>
  <si>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</si>
  <si>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</si>
  <si>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</si>
  <si>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</si>
  <si>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</si>
  <si>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</si>
  <si>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</si>
  <si>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</si>
  <si>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</si>
  <si>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</si>
  <si>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</si>
  <si>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</si>
  <si>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</si>
  <si>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</si>
  <si>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</si>
  <si>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</si>
  <si>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</si>
  <si>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</si>
  <si>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</si>
  <si>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</si>
  <si>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</si>
  <si>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</si>
  <si>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</si>
  <si>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</si>
  <si>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</si>
  <si>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</si>
  <si>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</si>
  <si>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</si>
  <si>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</si>
  <si>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</si>
  <si>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</si>
  <si>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</si>
  <si>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</si>
  <si>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</si>
  <si>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</si>
  <si>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</si>
  <si>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</si>
  <si>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</si>
  <si>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</si>
  <si>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</si>
  <si>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</si>
  <si>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</si>
  <si>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</si>
  <si>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</si>
  <si>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</si>
  <si>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</si>
  <si>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</si>
  <si>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</si>
  <si>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</si>
  <si>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</si>
  <si>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</si>
  <si>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</si>
  <si>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</si>
  <si>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</si>
  <si>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</si>
  <si>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</si>
  <si>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</si>
  <si>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</si>
  <si>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</si>
  <si>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</si>
  <si>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</si>
  <si>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</si>
  <si>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</si>
  <si>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</si>
  <si>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</si>
  <si>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</si>
  <si>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</si>
  <si>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</si>
  <si>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</si>
  <si>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</si>
  <si>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</si>
  <si>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</si>
  <si>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</si>
  <si>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</si>
  <si>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</si>
  <si>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</si>
  <si>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</si>
  <si>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</si>
  <si>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</si>
  <si>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</si>
  <si>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</si>
  <si>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</si>
  <si>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</si>
  <si>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</si>
  <si>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</si>
  <si>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</si>
  <si>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</si>
  <si>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</si>
  <si>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</si>
  <si>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</si>
  <si>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</si>
  <si>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</si>
  <si>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</si>
  <si>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</si>
  <si>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</si>
  <si>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</si>
  <si>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</si>
  <si>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</si>
  <si>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</si>
  <si>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</si>
  <si>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</si>
  <si>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</si>
  <si>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</si>
  <si>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</si>
  <si>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</si>
  <si>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</si>
  <si>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</si>
  <si>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</si>
  <si>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</si>
  <si>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</si>
  <si>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</si>
  <si>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</si>
  <si>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</si>
  <si>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</si>
  <si>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</si>
  <si>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</si>
  <si>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</si>
  <si>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</si>
  <si>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</si>
  <si>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</si>
  <si>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</si>
  <si>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</si>
  <si>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</si>
  <si>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</si>
  <si>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</si>
  <si>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</si>
  <si>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</si>
  <si>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</si>
  <si>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</si>
  <si>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</si>
  <si>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</si>
  <si>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</si>
  <si>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</si>
  <si>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</si>
  <si>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</si>
  <si>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</si>
  <si>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</si>
  <si>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</si>
  <si>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</si>
  <si>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</si>
  <si>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</si>
  <si>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</si>
  <si>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</si>
  <si>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</si>
  <si>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</si>
  <si>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</si>
  <si>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</si>
  <si>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</si>
  <si>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</si>
  <si>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</si>
  <si>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</si>
  <si>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</si>
  <si>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</si>
  <si>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</si>
  <si>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</si>
  <si>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</si>
  <si>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</si>
  <si>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</si>
  <si>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</si>
  <si>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</si>
  <si>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</si>
  <si>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</si>
  <si>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</si>
  <si>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</si>
  <si>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</si>
  <si>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</si>
  <si>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</si>
  <si>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</si>
  <si>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</si>
  <si>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</si>
  <si>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</si>
  <si>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</si>
  <si>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</si>
  <si>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</si>
  <si>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</si>
  <si>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</si>
  <si>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</si>
  <si>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</si>
  <si>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</si>
  <si>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</si>
  <si>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</si>
  <si>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</si>
  <si>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</si>
  <si>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</si>
  <si>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</si>
  <si>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</si>
  <si>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</si>
  <si>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</si>
  <si>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</si>
  <si>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</si>
  <si>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</si>
  <si>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</si>
  <si>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</si>
  <si>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</si>
  <si>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</si>
  <si>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</si>
  <si>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</si>
  <si>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</si>
  <si>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</si>
  <si>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</si>
  <si>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</si>
  <si>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</si>
  <si>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</si>
  <si>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</si>
  <si>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</si>
  <si>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</si>
  <si>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</si>
  <si>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</si>
  <si>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</si>
  <si>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</si>
  <si>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</si>
  <si>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</si>
  <si>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</si>
  <si>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</si>
  <si>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</si>
  <si>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</si>
  <si>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</si>
  <si>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</si>
  <si>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</si>
  <si>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</si>
  <si>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</si>
  <si>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</si>
  <si>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</si>
  <si>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</si>
  <si>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</si>
  <si>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</si>
  <si>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</si>
  <si>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</si>
  <si>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</si>
  <si>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</si>
  <si>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</si>
  <si>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</si>
  <si>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</si>
  <si>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</si>
  <si>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</si>
  <si>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</si>
  <si>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</si>
  <si>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</si>
  <si>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</si>
  <si>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</si>
  <si>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</si>
  <si>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</si>
  <si>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</si>
  <si>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</si>
  <si>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</si>
  <si>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</si>
  <si>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</si>
  <si>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</si>
  <si>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</si>
  <si>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</si>
  <si>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</si>
  <si>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</si>
  <si>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</si>
  <si>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</si>
  <si>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</si>
  <si>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</si>
  <si>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</si>
  <si>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</si>
  <si>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</si>
  <si>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</si>
  <si>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</si>
  <si>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</si>
  <si>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</si>
  <si>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</si>
  <si>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</si>
  <si>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</si>
  <si>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</si>
  <si>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</si>
  <si>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</si>
  <si>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</si>
  <si>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</si>
  <si>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</si>
  <si>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</si>
  <si>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</si>
  <si>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</si>
  <si>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</si>
  <si>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</si>
  <si>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</si>
  <si>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</si>
  <si>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</si>
  <si>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</si>
  <si>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</si>
  <si>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</si>
  <si>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</si>
  <si>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</si>
  <si>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</si>
  <si>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</si>
  <si>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</si>
  <si>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</si>
  <si>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</si>
  <si>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</si>
  <si>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</si>
  <si>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</si>
  <si>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</si>
  <si>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</si>
  <si>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</si>
  <si>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</si>
  <si>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</si>
  <si>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</si>
  <si>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</si>
  <si>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</si>
  <si>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</si>
  <si>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</si>
  <si>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</si>
  <si>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</si>
  <si>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</si>
  <si>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</si>
  <si>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</si>
  <si>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</si>
  <si>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</si>
  <si>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</si>
  <si>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</si>
  <si>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</si>
  <si>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</si>
  <si>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</si>
  <si>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</si>
  <si>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</si>
  <si>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</si>
  <si>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</si>
  <si>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</si>
  <si>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</si>
  <si>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</si>
  <si>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</si>
  <si>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</si>
  <si>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</si>
  <si>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</si>
  <si>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</si>
  <si>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</si>
  <si>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</si>
  <si>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</si>
  <si>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</si>
  <si>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</si>
  <si>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</si>
  <si>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</si>
  <si>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</si>
  <si>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</si>
  <si>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</si>
  <si>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</si>
  <si>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</si>
  <si>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</si>
  <si>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</si>
  <si>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</si>
  <si>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</si>
  <si>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</si>
  <si>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</si>
  <si>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</si>
  <si>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</si>
  <si>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</si>
  <si>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</si>
  <si>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</si>
  <si>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</si>
  <si>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</si>
  <si>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</si>
  <si>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</si>
  <si>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</si>
  <si>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</si>
  <si>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</si>
  <si>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</si>
  <si>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</si>
  <si>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</si>
  <si>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</si>
  <si>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</si>
  <si>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</si>
  <si>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</si>
  <si>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</si>
  <si>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</si>
  <si>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</si>
  <si>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</si>
  <si>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</si>
  <si>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</si>
  <si>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</si>
  <si>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</si>
  <si>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</si>
  <si>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</si>
  <si>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</si>
  <si>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</si>
  <si>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</si>
  <si>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</si>
  <si>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</si>
  <si>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</si>
  <si>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</si>
  <si>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</si>
  <si>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</si>
  <si>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</si>
  <si>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</si>
  <si>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</si>
  <si>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</si>
  <si>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</si>
  <si>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</si>
  <si>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</si>
  <si>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</si>
  <si>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</si>
  <si>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</si>
  <si>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</si>
  <si>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</si>
  <si>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</si>
  <si>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</si>
  <si>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</si>
  <si>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</si>
  <si>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</si>
  <si>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</si>
  <si>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</si>
  <si>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</si>
  <si>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</si>
  <si>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</si>
  <si>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</si>
  <si>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</si>
  <si>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</si>
  <si>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</si>
  <si>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</si>
  <si>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</si>
  <si>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</si>
  <si>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</si>
  <si>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</si>
  <si>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</si>
  <si>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</si>
  <si>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</si>
  <si>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</si>
  <si>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</si>
  <si>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</si>
  <si>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</si>
  <si>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</si>
  <si>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</si>
  <si>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</si>
  <si>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</si>
  <si>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</si>
  <si>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</si>
  <si>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</si>
  <si>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</si>
  <si>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</si>
  <si>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</si>
  <si>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</si>
  <si>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</si>
  <si>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</si>
  <si>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</si>
  <si>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</si>
  <si>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</si>
  <si>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</si>
  <si>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</si>
  <si>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</si>
  <si>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</si>
  <si>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</si>
  <si>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</si>
  <si>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</si>
  <si>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</si>
  <si>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</si>
  <si>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</si>
  <si>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</si>
  <si>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</si>
  <si>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</si>
  <si>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</si>
  <si>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</si>
  <si>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</si>
  <si>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</si>
  <si>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</si>
  <si>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</si>
  <si>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</si>
  <si>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</si>
  <si>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</si>
  <si>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</si>
  <si>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</si>
  <si>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</si>
  <si>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</si>
  <si>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</si>
  <si>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</si>
  <si>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</si>
  <si>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</si>
  <si>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</si>
  <si>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</si>
  <si>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</si>
  <si>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</si>
  <si>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</si>
  <si>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</si>
  <si>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</si>
  <si>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</si>
  <si>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</si>
  <si>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</si>
  <si>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</si>
  <si>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</si>
  <si>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</si>
  <si>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</si>
  <si>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</si>
  <si>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</si>
  <si>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</si>
  <si>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</si>
  <si>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</si>
  <si>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</si>
  <si>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</si>
  <si>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</si>
  <si>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</si>
  <si>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</si>
  <si>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</si>
  <si>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</si>
  <si>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</si>
  <si>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</si>
  <si>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</si>
  <si>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</si>
  <si>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</si>
  <si>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</si>
  <si>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</si>
  <si>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</si>
  <si>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</si>
  <si>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</si>
  <si>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</si>
  <si>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</si>
  <si>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</si>
  <si>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</si>
  <si>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</si>
  <si>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</si>
  <si>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</si>
  <si>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</si>
  <si>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</si>
  <si>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</si>
  <si>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</si>
  <si>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</si>
  <si>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</si>
  <si>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</si>
  <si>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</si>
  <si>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</si>
  <si>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</si>
  <si>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</si>
  <si>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</si>
  <si>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</si>
  <si>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</si>
  <si>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</si>
  <si>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</si>
  <si>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</si>
  <si>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</si>
  <si>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</si>
  <si>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</si>
  <si>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</si>
  <si>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</si>
  <si>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</si>
  <si>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</si>
  <si>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</si>
  <si>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</si>
  <si>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</si>
  <si>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</si>
  <si>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</si>
  <si>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</si>
  <si>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</si>
  <si>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</si>
  <si>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</si>
  <si>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</si>
  <si>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</si>
  <si>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</si>
  <si>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</si>
  <si>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</si>
  <si>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</si>
  <si>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</si>
  <si>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</si>
  <si>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</si>
  <si>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</si>
  <si>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</si>
  <si>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</si>
  <si>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</si>
  <si>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</si>
  <si>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</si>
  <si>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</si>
  <si>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</si>
  <si>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</si>
  <si>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</si>
  <si>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</si>
  <si>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</si>
  <si>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</si>
  <si>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</si>
  <si>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</si>
  <si>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</si>
  <si>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</si>
  <si>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</si>
  <si>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</si>
  <si>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</si>
  <si>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</si>
  <si>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</si>
  <si>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</si>
  <si>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</si>
  <si>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</si>
  <si>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</si>
  <si>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</si>
  <si>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</si>
  <si>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</si>
  <si>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</si>
  <si>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</si>
  <si>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</si>
  <si>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</si>
  <si>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</si>
  <si>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</si>
  <si>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</si>
  <si>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</si>
  <si>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</si>
  <si>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</si>
  <si>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</si>
  <si>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</si>
  <si>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</si>
  <si>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</si>
  <si>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</si>
  <si>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</si>
  <si>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</si>
  <si>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</si>
  <si>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</si>
  <si>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</si>
  <si>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</si>
  <si>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</si>
  <si>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</si>
  <si>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</si>
  <si>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</si>
  <si>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</si>
  <si>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</si>
  <si>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</si>
  <si>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</si>
  <si>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</si>
  <si>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</si>
  <si>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</si>
  <si>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</si>
  <si>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</si>
  <si>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</si>
  <si>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</si>
  <si>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</si>
  <si>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</si>
  <si>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</si>
  <si>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</si>
  <si>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</si>
  <si>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</si>
  <si>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</si>
  <si>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</si>
  <si>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</si>
  <si>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</si>
  <si>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</si>
  <si>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</si>
  <si>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</si>
  <si>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</si>
  <si>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</si>
  <si>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</si>
  <si>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</si>
  <si>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</si>
  <si>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</si>
  <si>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</si>
  <si>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</si>
  <si>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</si>
  <si>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</si>
  <si>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</si>
  <si>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</si>
  <si>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</si>
  <si>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</si>
  <si>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</si>
  <si>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</si>
  <si>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</si>
  <si>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</si>
  <si>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</si>
  <si>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</si>
  <si>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</si>
  <si>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</si>
  <si>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</si>
  <si>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</si>
  <si>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</si>
  <si>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</si>
  <si>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</si>
  <si>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</si>
  <si>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</si>
  <si>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</si>
  <si>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</si>
  <si>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</si>
  <si>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</si>
  <si>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</si>
  <si>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</si>
  <si>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</si>
  <si>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</si>
  <si>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</si>
  <si>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</si>
  <si>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</si>
  <si>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</si>
  <si>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</si>
  <si>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</si>
  <si>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</si>
  <si>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</si>
  <si>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</si>
  <si>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</si>
  <si>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</si>
  <si>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</si>
  <si>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</si>
  <si>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</si>
  <si>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</si>
  <si>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</si>
  <si>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</si>
  <si>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</si>
  <si>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</si>
  <si>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</si>
  <si>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</si>
  <si>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</si>
  <si>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</si>
  <si>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</si>
  <si>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</si>
  <si>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</si>
  <si>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</si>
  <si>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</si>
  <si>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</si>
  <si>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</si>
  <si>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</si>
  <si>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</si>
  <si>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</si>
  <si>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</si>
  <si>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</si>
  <si>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</si>
  <si>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</si>
  <si>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</si>
  <si>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</si>
  <si>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</si>
  <si>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</si>
  <si>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</si>
  <si>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</si>
  <si>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</si>
  <si>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</si>
  <si>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</si>
  <si>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</si>
  <si>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</si>
  <si>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</si>
  <si>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</si>
  <si>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</si>
  <si>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</si>
  <si>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</si>
  <si>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</si>
  <si>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</si>
  <si>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</si>
  <si>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</si>
  <si>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</si>
  <si>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</si>
  <si>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</si>
  <si>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</si>
  <si>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</si>
  <si>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</si>
  <si>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</si>
  <si>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</si>
  <si>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</si>
  <si>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</si>
  <si>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</si>
  <si>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</si>
  <si>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</si>
  <si>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</si>
  <si>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</si>
  <si>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</si>
  <si>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</si>
  <si>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</si>
  <si>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</si>
  <si>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</si>
  <si>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</si>
  <si>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</si>
  <si>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</si>
  <si>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</si>
  <si>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</si>
  <si>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</si>
  <si>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</si>
  <si>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</si>
  <si>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</si>
  <si>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</si>
  <si>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</si>
  <si>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</si>
  <si>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</si>
  <si>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</si>
  <si>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</si>
  <si>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</si>
  <si>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</si>
  <si>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</si>
  <si>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</si>
  <si>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</si>
  <si>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</si>
  <si>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</si>
  <si>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</si>
  <si>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</si>
  <si>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</si>
  <si>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</si>
  <si>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</si>
  <si>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</si>
  <si>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</si>
  <si>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</si>
  <si>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</si>
  <si>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</si>
  <si>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</si>
  <si>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</si>
  <si>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</si>
  <si>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</si>
  <si>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</si>
  <si>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</si>
  <si>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</si>
  <si>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</si>
  <si>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</si>
  <si>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</si>
  <si>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</si>
  <si>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</si>
  <si>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</si>
  <si>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</si>
  <si>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</si>
  <si>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</si>
  <si>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</si>
  <si>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</si>
  <si>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</si>
  <si>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</si>
  <si>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</si>
  <si>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</si>
  <si>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</si>
  <si>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</si>
  <si>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</si>
  <si>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</si>
  <si>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</si>
  <si>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</si>
  <si>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</si>
  <si>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</si>
  <si>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</si>
  <si>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</si>
  <si>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</si>
  <si>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</si>
  <si>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</si>
  <si>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</si>
  <si>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</si>
  <si>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</si>
  <si>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</si>
  <si>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</si>
  <si>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</si>
  <si>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</si>
  <si>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</si>
  <si>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</si>
  <si>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</si>
  <si>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</si>
  <si>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</si>
  <si>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</si>
  <si>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</si>
  <si>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</si>
  <si>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</si>
  <si>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</si>
  <si>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</si>
  <si>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</si>
  <si>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</si>
  <si>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</si>
  <si>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</si>
  <si>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</si>
  <si>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</si>
  <si>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</si>
  <si>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</si>
  <si>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</si>
  <si>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</si>
  <si>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</si>
  <si>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</si>
  <si>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</si>
  <si>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</si>
  <si>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</si>
  <si>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</si>
  <si>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</si>
  <si>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</si>
  <si>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</si>
  <si>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</si>
  <si>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</si>
  <si>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</si>
  <si>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</si>
  <si>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</si>
  <si>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</si>
  <si>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</si>
  <si>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</si>
  <si>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</si>
  <si>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</si>
  <si>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</si>
  <si>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</si>
  <si>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</si>
  <si>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</si>
  <si>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</si>
  <si>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</si>
  <si>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</si>
  <si>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</si>
  <si>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</si>
  <si>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</si>
  <si>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</si>
  <si>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</si>
  <si>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</si>
  <si>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</si>
  <si>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</si>
  <si>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</si>
  <si>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</si>
  <si>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</si>
  <si>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</si>
  <si>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</si>
  <si>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</si>
  <si>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</si>
  <si>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</si>
  <si>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</si>
  <si>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</si>
  <si>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</si>
  <si>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</si>
  <si>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</si>
  <si>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</si>
  <si>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</si>
  <si>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</si>
  <si>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</si>
  <si>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</si>
  <si>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</si>
  <si>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</si>
  <si>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</si>
  <si>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</si>
  <si>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</si>
  <si>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</si>
  <si>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</si>
  <si>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</si>
  <si>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</si>
  <si>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</si>
  <si>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</si>
  <si>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</si>
  <si>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</si>
  <si>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</si>
  <si>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</si>
  <si>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</si>
  <si>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</si>
  <si>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</si>
  <si>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</si>
  <si>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</si>
  <si>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</si>
  <si>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</si>
  <si>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</si>
  <si>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</si>
  <si>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</si>
  <si>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</si>
  <si>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</si>
  <si>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</si>
  <si>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</si>
  <si>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</si>
  <si>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</si>
  <si>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</si>
  <si>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</si>
  <si>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</si>
  <si>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</si>
  <si>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</si>
  <si>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</si>
  <si>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</si>
  <si>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</si>
  <si>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</si>
  <si>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</si>
  <si>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</si>
  <si>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</si>
  <si>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</si>
  <si>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</si>
  <si>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</si>
  <si>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</si>
  <si>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</si>
  <si>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</si>
  <si>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</si>
  <si>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</si>
  <si>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</si>
  <si>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</si>
  <si>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</si>
  <si>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</si>
  <si>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</si>
  <si>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</si>
  <si>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</si>
  <si>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</si>
  <si>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</si>
  <si>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</si>
  <si>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</si>
  <si>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</si>
  <si>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</si>
  <si>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</si>
  <si>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</si>
  <si>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</si>
  <si>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</si>
  <si>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</si>
  <si>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</si>
  <si>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</si>
  <si>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</si>
  <si>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</si>
  <si>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</si>
  <si>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</si>
  <si>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</si>
  <si>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</si>
  <si>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</si>
  <si>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</si>
  <si>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</si>
  <si>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</si>
  <si>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</si>
  <si>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</si>
  <si>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</si>
  <si>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</si>
  <si>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</si>
  <si>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</si>
  <si>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</si>
  <si>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</si>
  <si>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</si>
  <si>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</si>
  <si>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</si>
  <si>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</si>
  <si>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</si>
  <si>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</si>
  <si>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</si>
  <si>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</si>
  <si>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</si>
  <si>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</si>
  <si>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</si>
  <si>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</si>
  <si>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</si>
  <si>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</si>
  <si>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</si>
  <si>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</si>
  <si>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</si>
  <si>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</si>
  <si>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</si>
  <si>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</si>
  <si>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</si>
  <si>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</si>
  <si>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</si>
  <si>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</si>
  <si>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</si>
  <si>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</si>
  <si>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</si>
  <si>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</si>
  <si>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</si>
  <si>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</si>
  <si>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</si>
  <si>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</si>
  <si>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</si>
  <si>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</si>
  <si>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</si>
  <si>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</si>
  <si>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</si>
  <si>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</si>
  <si>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</si>
  <si>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</si>
  <si>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</si>
  <si>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</si>
  <si>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</si>
  <si>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</si>
  <si>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</si>
  <si>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</si>
  <si>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</si>
  <si>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</si>
  <si>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</si>
  <si>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</si>
  <si>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</si>
  <si>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</si>
  <si>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</si>
  <si>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</si>
  <si>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</si>
  <si>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</si>
  <si>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</si>
  <si>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</si>
  <si>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</si>
  <si>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</si>
  <si>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</si>
  <si>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</si>
  <si>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</si>
  <si>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</si>
  <si>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</si>
  <si>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</si>
  <si>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</si>
  <si>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</si>
  <si>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</si>
  <si>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</si>
  <si>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</si>
  <si>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</si>
  <si>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</si>
  <si>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</si>
  <si>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</si>
  <si>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</si>
  <si>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</si>
  <si>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</si>
  <si>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</si>
  <si>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</si>
  <si>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</si>
  <si>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</si>
  <si>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</si>
  <si>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</si>
  <si>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</si>
  <si>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</si>
  <si>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</si>
  <si>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</si>
  <si>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</si>
  <si>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</si>
  <si>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</si>
  <si>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</si>
  <si>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</si>
  <si>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</si>
  <si>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</si>
  <si>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</si>
  <si>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</si>
  <si>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</si>
  <si>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</si>
  <si>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</si>
  <si>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</si>
  <si>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</si>
  <si>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</si>
  <si>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</si>
  <si>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</si>
  <si>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</si>
  <si>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</si>
  <si>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</si>
  <si>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</si>
  <si>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</si>
  <si>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</si>
  <si>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</si>
  <si>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</si>
  <si>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</si>
  <si>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</si>
  <si>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</si>
  <si>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</si>
  <si>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</si>
  <si>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</si>
  <si>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</si>
  <si>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</si>
  <si>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</si>
  <si>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</si>
  <si>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</si>
  <si>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</si>
  <si>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</si>
  <si>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</si>
  <si>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</si>
  <si>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</si>
  <si>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</si>
  <si>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</si>
  <si>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</si>
  <si>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</si>
  <si>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</si>
  <si>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</si>
  <si>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</si>
  <si>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</si>
  <si>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</si>
  <si>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</si>
  <si>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</si>
  <si>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</si>
  <si>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</si>
  <si>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</si>
  <si>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</si>
  <si>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</si>
  <si>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</si>
  <si>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</si>
  <si>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</si>
  <si>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</si>
  <si>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</si>
  <si>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</si>
  <si>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</si>
  <si>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</si>
  <si>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</si>
  <si>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</si>
  <si>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</si>
  <si>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</si>
  <si>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</si>
  <si>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</si>
  <si>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</si>
  <si>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</si>
  <si>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</si>
  <si>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</si>
  <si>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</si>
  <si>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</si>
  <si>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</si>
  <si>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</si>
  <si>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</si>
  <si>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</si>
  <si>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</si>
  <si>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</si>
  <si>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</si>
  <si>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</si>
  <si>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</si>
  <si>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</si>
  <si>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</si>
  <si>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</si>
  <si>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</si>
  <si>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</si>
  <si>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</si>
  <si>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</si>
  <si>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</si>
  <si>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</si>
  <si>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</si>
  <si>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</si>
  <si>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</si>
  <si>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</si>
  <si>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</si>
  <si>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</si>
  <si>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</si>
  <si>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</si>
  <si>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</si>
  <si>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</si>
  <si>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</si>
  <si>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</si>
  <si>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</si>
  <si>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</si>
  <si>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</si>
  <si>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</si>
  <si>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</si>
  <si>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</si>
  <si>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</si>
  <si>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</si>
  <si>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</si>
  <si>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</si>
  <si>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</si>
  <si>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</si>
  <si>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</si>
  <si>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</si>
  <si>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</si>
  <si>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</si>
  <si>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</si>
  <si>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</si>
  <si>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</si>
  <si>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</si>
  <si>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</si>
  <si>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</si>
  <si>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</si>
  <si>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</si>
  <si>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</si>
  <si>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</si>
  <si>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</si>
  <si>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</si>
  <si>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</si>
  <si>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</si>
  <si>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</si>
  <si>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</si>
  <si>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</si>
  <si>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</si>
  <si>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</si>
  <si>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</si>
  <si>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</si>
  <si>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</si>
  <si>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</si>
  <si>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</si>
  <si>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</si>
  <si>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</si>
  <si>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</si>
  <si>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</si>
  <si>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</si>
  <si>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</si>
  <si>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</si>
  <si>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</si>
  <si>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</si>
  <si>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</si>
  <si>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</si>
  <si>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</si>
  <si>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</si>
  <si>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</si>
  <si>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</si>
  <si>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</si>
  <si>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</si>
  <si>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</si>
  <si>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</si>
  <si>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</si>
  <si>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</si>
  <si>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</si>
  <si>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</si>
  <si>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</si>
  <si>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</si>
  <si>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</si>
  <si>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</si>
  <si>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</si>
  <si>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</si>
  <si>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</si>
  <si>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</si>
  <si>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</si>
  <si>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</si>
  <si>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</si>
  <si>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</si>
  <si>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</si>
  <si>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</si>
  <si>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</si>
  <si>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</si>
  <si>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</si>
  <si>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</si>
  <si>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</si>
  <si>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</si>
  <si>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</si>
  <si>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</si>
  <si>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</si>
  <si>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</si>
  <si>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</si>
  <si>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</si>
  <si>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</si>
  <si>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</si>
  <si>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</si>
  <si>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</si>
  <si>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</si>
  <si>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</si>
  <si>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</si>
  <si>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</si>
  <si>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</si>
  <si>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</si>
  <si>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</si>
  <si>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</si>
  <si>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</si>
  <si>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</si>
  <si>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</si>
  <si>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</si>
  <si>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</si>
  <si>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</si>
  <si>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</si>
  <si>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</si>
  <si>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</si>
  <si>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</si>
  <si>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</si>
  <si>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</si>
  <si>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</si>
  <si>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</si>
  <si>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</si>
  <si>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</si>
  <si>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</si>
  <si>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</si>
  <si>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</si>
  <si>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</si>
  <si>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</si>
  <si>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</si>
  <si>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</si>
  <si>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</si>
  <si>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</si>
  <si>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</si>
  <si>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</si>
  <si>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</si>
  <si>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</si>
  <si>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</si>
  <si>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</si>
  <si>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</si>
  <si>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</si>
  <si>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</si>
  <si>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</si>
  <si>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</si>
  <si>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</si>
  <si>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</si>
  <si>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</si>
  <si>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</si>
  <si>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</si>
  <si>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</si>
  <si>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</si>
  <si>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</si>
  <si>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</si>
  <si>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</si>
  <si>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</si>
  <si>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</si>
  <si>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</si>
  <si>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</si>
  <si>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</si>
  <si>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</si>
  <si>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</si>
  <si>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</si>
  <si>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</si>
  <si>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</si>
  <si>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</si>
  <si>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</si>
  <si>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</si>
  <si>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</si>
  <si>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</si>
  <si>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</si>
  <si>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</si>
  <si>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</si>
  <si>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</si>
  <si>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</si>
  <si>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</si>
  <si>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</si>
  <si>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</si>
  <si>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</si>
  <si>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</si>
  <si>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</si>
  <si>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</si>
  <si>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</si>
  <si>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</si>
  <si>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</si>
  <si>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</si>
  <si>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</si>
  <si>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</si>
  <si>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</si>
  <si>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</si>
  <si>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</si>
  <si>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</si>
  <si>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</si>
  <si>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</si>
  <si>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</si>
  <si>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</si>
  <si>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</si>
  <si>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</si>
  <si>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</si>
  <si>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</si>
  <si>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</si>
  <si>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</si>
  <si>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</si>
  <si>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</si>
  <si>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</si>
  <si>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</si>
  <si>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</si>
  <si>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</si>
  <si>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</si>
  <si>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</si>
  <si>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</si>
  <si>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</si>
  <si>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</si>
  <si>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</si>
  <si>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</si>
  <si>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</si>
  <si>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</si>
  <si>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</si>
  <si>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</si>
  <si>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</si>
  <si>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</si>
  <si>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</si>
  <si>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</si>
  <si>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</si>
  <si>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</si>
  <si>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</si>
  <si>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</si>
  <si>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</si>
  <si>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</si>
  <si>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</si>
  <si>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</si>
  <si>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</si>
  <si>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</si>
  <si>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</si>
  <si>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</si>
  <si>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</si>
  <si>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</si>
  <si>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</si>
  <si>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</si>
  <si>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</si>
  <si>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</si>
  <si>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</si>
  <si>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</si>
  <si>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</si>
  <si>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</si>
  <si>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</si>
  <si>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</si>
  <si>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</si>
  <si>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</si>
  <si>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</si>
  <si>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</si>
  <si>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</si>
  <si>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</si>
  <si>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</si>
  <si>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</si>
  <si>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</si>
  <si>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</si>
  <si>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</si>
  <si>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</si>
  <si>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</si>
  <si>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</si>
  <si>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</si>
  <si>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</si>
  <si>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</si>
  <si>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</si>
  <si>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</si>
  <si>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</si>
  <si>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</si>
  <si>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</si>
  <si>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</si>
  <si>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</si>
  <si>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</si>
  <si>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</si>
  <si>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</si>
  <si>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</si>
  <si>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</si>
  <si>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</si>
  <si>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</si>
  <si>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</si>
  <si>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</si>
  <si>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</si>
  <si>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</si>
  <si>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</si>
  <si>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</si>
  <si>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</si>
  <si>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</si>
  <si>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</si>
  <si>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</si>
  <si>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</si>
  <si>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</si>
  <si>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</si>
  <si>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</si>
  <si>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</si>
  <si>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</si>
  <si>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</si>
  <si>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</si>
  <si>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</si>
  <si>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</si>
  <si>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</si>
  <si>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</si>
  <si>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</si>
  <si>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</si>
  <si>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</si>
  <si>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</si>
  <si>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</si>
  <si>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</si>
  <si>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</si>
  <si>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</si>
  <si>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</si>
  <si>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</si>
  <si>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</si>
  <si>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</si>
  <si>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</si>
  <si>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</si>
  <si>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</si>
  <si>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</si>
  <si>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</si>
  <si>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</si>
  <si>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</si>
  <si>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</si>
  <si>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</si>
  <si>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</si>
  <si>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</si>
  <si>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</si>
  <si>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</si>
  <si>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</si>
  <si>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</si>
  <si>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</si>
  <si>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</si>
  <si>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</si>
  <si>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</si>
  <si>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</si>
  <si>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</si>
  <si>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</si>
  <si>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</si>
  <si>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</si>
  <si>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</si>
  <si>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</si>
  <si>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</si>
  <si>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</si>
  <si>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</si>
  <si>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</si>
  <si>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</si>
  <si>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</si>
  <si>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</si>
  <si>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</si>
  <si>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</si>
  <si>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</si>
  <si>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</si>
  <si>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</si>
  <si>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</si>
  <si>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</si>
  <si>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</si>
  <si>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</si>
  <si>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</si>
  <si>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</si>
  <si>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</si>
  <si>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</si>
  <si>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</si>
  <si>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</si>
  <si>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</si>
  <si>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</si>
  <si>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</si>
  <si>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</si>
  <si>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</si>
  <si>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</si>
  <si>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</si>
  <si>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</si>
  <si>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</si>
  <si>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</si>
  <si>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</si>
  <si>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</si>
  <si>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</si>
  <si>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</si>
  <si>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</si>
  <si>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</si>
  <si>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</si>
  <si>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</si>
  <si>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</si>
  <si>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</si>
  <si>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</si>
  <si>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</si>
  <si>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</si>
  <si>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</si>
  <si>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</si>
  <si>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</si>
  <si>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</si>
  <si>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</si>
  <si>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</si>
  <si>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</si>
  <si>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</si>
  <si>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</si>
  <si>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</si>
  <si>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</si>
  <si>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</si>
  <si>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</si>
  <si>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</si>
  <si>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</si>
  <si>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</si>
  <si>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</si>
  <si>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</si>
  <si>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</si>
  <si>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</si>
  <si>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</si>
  <si>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</si>
  <si>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</si>
  <si>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</si>
  <si>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</si>
  <si>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</si>
  <si>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</si>
  <si>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</si>
  <si>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</si>
  <si>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</si>
  <si>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</si>
  <si>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</si>
  <si>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</si>
  <si>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</si>
  <si>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</si>
  <si>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</si>
  <si>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</si>
  <si>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</si>
  <si>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</si>
  <si>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</si>
  <si>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</si>
  <si>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</si>
  <si>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</si>
  <si>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</si>
  <si>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</si>
  <si>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</si>
  <si>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</si>
  <si>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</si>
  <si>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</si>
  <si>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</si>
  <si>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</si>
  <si>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</si>
  <si>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</si>
  <si>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</si>
  <si>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</si>
  <si>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</si>
  <si>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</si>
  <si>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</si>
  <si>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</si>
  <si>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</si>
  <si>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</si>
  <si>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</si>
  <si>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</si>
  <si>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</si>
  <si>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</si>
  <si>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</si>
  <si>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</si>
  <si>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</si>
  <si>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</si>
  <si>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</si>
  <si>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</si>
  <si>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</si>
  <si>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</si>
  <si>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</si>
  <si>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</si>
  <si>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</si>
  <si>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</si>
  <si>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</si>
  <si>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</si>
  <si>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</si>
  <si>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</si>
  <si>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</si>
  <si>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</si>
  <si>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</si>
  <si>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</si>
  <si>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</si>
  <si>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</si>
  <si>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</si>
  <si>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</si>
  <si>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</si>
  <si>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</si>
  <si>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</si>
  <si>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</si>
  <si>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</si>
  <si>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</si>
  <si>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</si>
  <si>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</si>
  <si>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</si>
  <si>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</si>
  <si>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</si>
  <si>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</si>
  <si>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</si>
  <si>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</si>
  <si>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</si>
  <si>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</si>
  <si>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</si>
  <si>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</si>
  <si>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</si>
  <si>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</si>
  <si>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</si>
  <si>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</si>
  <si>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</si>
  <si>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</si>
  <si>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</si>
  <si>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</si>
  <si>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</si>
  <si>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</si>
  <si>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</si>
  <si>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</si>
  <si>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</si>
  <si>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</si>
  <si>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</si>
  <si>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</si>
  <si>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</si>
  <si>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</si>
  <si>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</si>
  <si>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</si>
  <si>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</si>
  <si>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</si>
  <si>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</si>
  <si>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</si>
  <si>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</si>
  <si>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</si>
  <si>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</si>
  <si>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</si>
  <si>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</si>
  <si>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</si>
  <si>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</si>
  <si>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</si>
  <si>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</si>
  <si>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</si>
  <si>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</si>
  <si>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</si>
  <si>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</si>
  <si>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</si>
  <si>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</si>
  <si>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</si>
  <si>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</si>
  <si>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</si>
  <si>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</si>
  <si>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</si>
  <si>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</si>
  <si>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</si>
  <si>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</si>
  <si>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</si>
  <si>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</si>
  <si>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</si>
  <si>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</si>
  <si>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</si>
  <si>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</si>
  <si>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</si>
  <si>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</si>
  <si>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</si>
  <si>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</si>
  <si>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</si>
  <si>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</si>
  <si>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</si>
  <si>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</si>
  <si>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</si>
  <si>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</si>
  <si>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</si>
  <si>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</si>
  <si>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</si>
  <si>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</si>
  <si>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</si>
  <si>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</si>
  <si>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</si>
  <si>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</si>
  <si>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</si>
  <si>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</si>
  <si>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</si>
  <si>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</si>
  <si>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</si>
  <si>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</si>
  <si>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</si>
  <si>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</si>
  <si>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</si>
  <si>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</si>
  <si>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</si>
  <si>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</si>
  <si>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</si>
  <si>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</si>
  <si>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</si>
  <si>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</si>
  <si>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</si>
  <si>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</si>
  <si>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</si>
  <si>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</si>
  <si>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</si>
  <si>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</si>
  <si>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</si>
  <si>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</si>
  <si>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</si>
  <si>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</si>
  <si>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</si>
  <si>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</si>
  <si>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</si>
  <si>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</si>
  <si>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</si>
  <si>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</si>
  <si>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</si>
  <si>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</si>
  <si>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</si>
  <si>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</si>
  <si>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</si>
  <si>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</si>
  <si>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</si>
  <si>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</si>
  <si>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</si>
  <si>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</si>
  <si>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</si>
  <si>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</si>
  <si>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</si>
  <si>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</si>
  <si>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</si>
  <si>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</si>
  <si>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</si>
  <si>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</si>
  <si>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</si>
  <si>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</si>
  <si>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</si>
  <si>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</si>
  <si>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</si>
  <si>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</si>
  <si>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</si>
  <si>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</si>
  <si>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</si>
  <si>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</si>
  <si>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</si>
  <si>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</si>
  <si>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</si>
  <si>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</si>
  <si>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</si>
  <si>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</si>
  <si>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</si>
  <si>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</si>
  <si>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</si>
  <si>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</si>
  <si>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</si>
  <si>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</si>
  <si>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</si>
  <si>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</si>
  <si>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</si>
  <si>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</si>
  <si>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</si>
  <si>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</si>
  <si>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</si>
  <si>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</si>
  <si>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</si>
  <si>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</si>
  <si>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</si>
  <si>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</si>
  <si>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</si>
  <si>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</si>
  <si>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</si>
  <si>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</si>
  <si>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</si>
  <si>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</si>
  <si>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</si>
  <si>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</si>
  <si>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</si>
  <si>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</si>
  <si>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</si>
  <si>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</si>
  <si>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</si>
  <si>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</si>
  <si>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</si>
  <si>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</si>
  <si>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</si>
  <si>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</si>
  <si>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</si>
  <si>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</si>
  <si>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</si>
  <si>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</si>
  <si>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</si>
  <si>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</si>
  <si>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</si>
  <si>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</si>
  <si>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</si>
  <si>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</si>
  <si>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</si>
  <si>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</si>
  <si>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</si>
  <si>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</si>
  <si>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</si>
  <si>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</si>
  <si>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</si>
  <si>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</si>
  <si>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</si>
  <si>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</si>
  <si>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</si>
  <si>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</si>
  <si>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</si>
  <si>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</si>
  <si>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</si>
  <si>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</si>
  <si>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</si>
  <si>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</si>
  <si>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</si>
  <si>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</si>
  <si>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</si>
  <si>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</si>
  <si>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</si>
  <si>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</si>
  <si>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</si>
  <si>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</si>
  <si>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</si>
  <si>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</si>
  <si>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</si>
  <si>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</si>
  <si>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</si>
  <si>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</si>
  <si>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</si>
  <si>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</si>
  <si>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</si>
  <si>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</si>
  <si>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</si>
  <si>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</si>
  <si>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</si>
  <si>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</si>
  <si>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</si>
  <si>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</si>
  <si>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</si>
  <si>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</si>
  <si>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</si>
  <si>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</si>
  <si>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</si>
  <si>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</si>
  <si>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</si>
  <si>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</si>
  <si>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</si>
  <si>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</si>
  <si>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</si>
  <si>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</si>
  <si>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</si>
  <si>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</si>
  <si>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</si>
  <si>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</si>
  <si>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</si>
  <si>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</si>
  <si>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</si>
  <si>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</si>
  <si>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</si>
  <si>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</si>
  <si>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</si>
  <si>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</si>
  <si>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</si>
  <si>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</si>
  <si>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</si>
  <si>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</si>
  <si>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</si>
  <si>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</si>
  <si>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</si>
  <si>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</si>
  <si>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</si>
  <si>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</si>
  <si>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</si>
  <si>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</si>
  <si>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</si>
  <si>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</si>
  <si>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</si>
  <si>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</si>
  <si>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</si>
  <si>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</si>
  <si>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</si>
  <si>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</si>
  <si>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</si>
  <si>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</si>
  <si>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</si>
  <si>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</si>
  <si>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</si>
  <si>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</si>
  <si>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</si>
  <si>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</si>
  <si>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</si>
  <si>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</si>
  <si>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</si>
  <si>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</si>
  <si>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</si>
  <si>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</si>
  <si>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</si>
  <si>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</si>
  <si>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</si>
  <si>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</si>
  <si>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</si>
  <si>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</si>
  <si>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</si>
  <si>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</si>
  <si>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</si>
  <si>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</si>
  <si>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</si>
  <si>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</si>
  <si>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</si>
  <si>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</si>
  <si>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</si>
  <si>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</si>
  <si>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</si>
  <si>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</si>
  <si>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</si>
  <si>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</si>
  <si>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</si>
  <si>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</si>
  <si>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</si>
  <si>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</si>
  <si>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</si>
  <si>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</si>
  <si>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</si>
  <si>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</si>
  <si>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</si>
  <si>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</si>
  <si>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</si>
  <si>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</si>
  <si>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</si>
  <si>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</si>
  <si>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</si>
  <si>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</si>
  <si>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</si>
  <si>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</si>
  <si>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</si>
  <si>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</si>
  <si>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</si>
  <si>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</si>
  <si>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</si>
  <si>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</si>
  <si>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</si>
  <si>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</si>
  <si>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</si>
  <si>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</si>
  <si>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</si>
  <si>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</si>
  <si>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</si>
  <si>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</si>
  <si>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</si>
  <si>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</si>
  <si>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</si>
  <si>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</si>
  <si>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</si>
  <si>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</si>
  <si>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</si>
  <si>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</si>
  <si>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</si>
  <si>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</si>
  <si>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</si>
  <si>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</si>
  <si>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</si>
  <si>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</si>
  <si>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</si>
  <si>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</si>
  <si>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</si>
  <si>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</si>
  <si>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</si>
  <si>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</si>
  <si>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</si>
  <si>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</si>
  <si>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</si>
  <si>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</si>
  <si>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</si>
  <si>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</si>
  <si>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</si>
  <si>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</si>
  <si>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</si>
  <si>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</si>
  <si>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</si>
  <si>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</si>
  <si>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</si>
  <si>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</si>
  <si>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</si>
  <si>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</si>
  <si>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</si>
  <si>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</si>
  <si>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</si>
  <si>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</si>
  <si>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</si>
  <si>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</si>
  <si>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</si>
  <si>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</si>
  <si>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</si>
  <si>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</si>
  <si>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</si>
  <si>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</si>
  <si>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</si>
  <si>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</si>
  <si>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</si>
  <si>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</si>
  <si>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</si>
  <si>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</si>
  <si>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</si>
  <si>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</si>
  <si>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</si>
  <si>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</si>
  <si>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</si>
  <si>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</si>
  <si>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</si>
  <si>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</si>
  <si>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</si>
  <si>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</si>
  <si>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</si>
  <si>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</si>
  <si>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</si>
  <si>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</si>
  <si>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</si>
  <si>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</si>
  <si>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</si>
  <si>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</si>
  <si>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</si>
  <si>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</si>
  <si>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</si>
  <si>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</si>
  <si>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</si>
  <si>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</si>
  <si>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</si>
  <si>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</si>
  <si>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</si>
  <si>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</si>
  <si>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</si>
  <si>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</si>
  <si>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</si>
  <si>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</si>
  <si>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</si>
  <si>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</si>
  <si>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</si>
  <si>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</si>
  <si>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</si>
  <si>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</si>
  <si>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</si>
  <si>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</si>
  <si>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</si>
  <si>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</si>
  <si>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</si>
  <si>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</si>
  <si>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</si>
  <si>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</si>
  <si>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</si>
  <si>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</si>
  <si>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</si>
  <si>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</si>
  <si>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</si>
  <si>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</si>
  <si>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</si>
  <si>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</si>
  <si>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</si>
  <si>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</si>
  <si>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</si>
  <si>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</si>
  <si>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</si>
  <si>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</si>
  <si>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</si>
  <si>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</si>
  <si>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</si>
  <si>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</si>
  <si>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</si>
  <si>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</si>
  <si>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</si>
  <si>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</si>
  <si>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</si>
  <si>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</si>
  <si>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</si>
  <si>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</si>
  <si>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</si>
  <si>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</si>
  <si>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</si>
  <si>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</si>
  <si>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</si>
  <si>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</si>
  <si>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</si>
  <si>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</si>
  <si>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</si>
  <si>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</si>
  <si>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</si>
  <si>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</si>
  <si>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</si>
  <si>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</si>
  <si>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</si>
  <si>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</si>
  <si>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</si>
  <si>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</si>
  <si>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</si>
  <si>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</si>
  <si>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</si>
  <si>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</si>
  <si>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</si>
  <si>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</si>
  <si>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</si>
  <si>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</si>
  <si>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</si>
  <si>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</si>
  <si>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</si>
  <si>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</si>
  <si>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</si>
  <si>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</si>
  <si>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</si>
  <si>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</si>
  <si>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</si>
  <si>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</si>
  <si>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</si>
  <si>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</si>
  <si>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</si>
  <si>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</si>
  <si>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</si>
  <si>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</si>
  <si>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</si>
  <si>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</si>
  <si>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</si>
  <si>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</si>
  <si>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</si>
  <si>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</si>
  <si>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</si>
  <si>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</si>
  <si>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</si>
  <si>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</si>
  <si>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</si>
  <si>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</si>
  <si>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</si>
  <si>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</si>
  <si>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</si>
  <si>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</si>
  <si>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</si>
  <si>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</si>
  <si>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</si>
  <si>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</si>
  <si>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</si>
  <si>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</si>
  <si>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</si>
  <si>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</si>
  <si>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</si>
  <si>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</si>
  <si>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</si>
  <si>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</si>
  <si>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</si>
  <si>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</si>
  <si>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</si>
  <si>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</si>
  <si>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</si>
  <si>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</si>
  <si>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</si>
  <si>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</si>
  <si>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</si>
  <si>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</si>
  <si>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</si>
  <si>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</si>
  <si>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</si>
  <si>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</si>
  <si>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</si>
  <si>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</si>
  <si>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</si>
  <si>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</si>
  <si>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</si>
  <si>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</si>
  <si>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</si>
  <si>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</si>
  <si>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</si>
  <si>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</si>
  <si>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</si>
  <si>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</si>
  <si>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</si>
  <si>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</si>
  <si>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</si>
  <si>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</si>
  <si>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</si>
  <si>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</si>
  <si>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</si>
  <si>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</si>
  <si>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</si>
  <si>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</si>
  <si>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</si>
  <si>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</si>
  <si>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</si>
  <si>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</si>
  <si>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</si>
  <si>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</si>
  <si>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</si>
  <si>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</si>
  <si>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</si>
  <si>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</si>
  <si>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</si>
  <si>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</si>
  <si>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</si>
  <si>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</si>
  <si>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</si>
  <si>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</si>
  <si>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</si>
  <si>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</si>
  <si>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</si>
  <si>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</si>
  <si>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</si>
  <si>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</si>
  <si>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</si>
  <si>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</si>
  <si>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</si>
  <si>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</si>
  <si>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</si>
  <si>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</si>
  <si>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</si>
  <si>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</si>
  <si>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</si>
  <si>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</si>
  <si>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</si>
  <si>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</si>
  <si>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</si>
  <si>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</si>
  <si>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</si>
  <si>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</si>
  <si>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</si>
  <si>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</si>
  <si>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</si>
  <si>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</si>
  <si>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</si>
  <si>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</si>
  <si>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</si>
  <si>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</si>
  <si>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</si>
  <si>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</si>
  <si>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</si>
  <si>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</si>
  <si>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</si>
  <si>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</si>
  <si>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</si>
  <si>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</si>
  <si>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</si>
  <si>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</si>
  <si>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</si>
  <si>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</si>
  <si>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</si>
  <si>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</si>
  <si>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</si>
  <si>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</si>
  <si>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</si>
  <si>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</si>
  <si>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</si>
  <si>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</si>
  <si>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</si>
  <si>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</si>
  <si>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</si>
  <si>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</si>
  <si>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</si>
  <si>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</si>
  <si>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</si>
  <si>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</si>
  <si>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</si>
  <si>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</si>
  <si>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</si>
  <si>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</si>
  <si>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</si>
  <si>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</si>
  <si>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</si>
  <si>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</si>
  <si>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</si>
  <si>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</si>
  <si>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</si>
  <si>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</si>
  <si>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</si>
  <si>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</si>
  <si>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</si>
  <si>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</si>
  <si>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</si>
  <si>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</si>
  <si>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</si>
  <si>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</si>
  <si>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</si>
  <si>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</si>
  <si>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</si>
  <si>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</si>
  <si>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</si>
  <si>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</si>
  <si>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</si>
  <si>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</si>
  <si>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</si>
  <si>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</si>
  <si>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</si>
  <si>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</si>
  <si>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</si>
  <si>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</si>
  <si>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</si>
  <si>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</si>
  <si>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</si>
  <si>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</si>
  <si>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</si>
  <si>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</si>
  <si>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</si>
  <si>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</si>
  <si>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</si>
  <si>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</si>
  <si>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</si>
  <si>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</si>
  <si>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</si>
  <si>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</si>
  <si>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</si>
  <si>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</si>
  <si>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</si>
  <si>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</si>
  <si>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</si>
  <si>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</si>
  <si>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</si>
  <si>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</si>
  <si>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</si>
  <si>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</si>
  <si>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</si>
  <si>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</si>
  <si>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</si>
  <si>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</si>
  <si>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</si>
  <si>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</si>
  <si>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</si>
  <si>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</si>
  <si>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</si>
  <si>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</si>
  <si>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</si>
  <si>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</si>
  <si>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</si>
  <si>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</si>
  <si>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</si>
  <si>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</si>
  <si>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</si>
  <si>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</si>
  <si>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</si>
  <si>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</si>
  <si>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</si>
  <si>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</si>
  <si>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</si>
  <si>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</si>
  <si>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</si>
  <si>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</si>
  <si>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</si>
  <si>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</si>
  <si>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</si>
  <si>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</si>
  <si>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</si>
  <si>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</si>
  <si>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</si>
  <si>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</si>
  <si>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</si>
  <si>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</si>
  <si>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</si>
  <si>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</si>
  <si>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</si>
  <si>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</si>
  <si>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</si>
  <si>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</si>
  <si>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</si>
  <si>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</si>
  <si>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</si>
  <si>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</si>
  <si>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</si>
  <si>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</si>
  <si>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</si>
  <si>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</si>
  <si>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</si>
  <si>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</si>
  <si>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</si>
  <si>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</si>
  <si>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</si>
  <si>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</si>
  <si>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</si>
  <si>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</si>
  <si>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</si>
  <si>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</si>
  <si>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</si>
  <si>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</si>
  <si>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</si>
  <si>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</si>
  <si>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</si>
  <si>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</si>
  <si>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</si>
  <si>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</si>
  <si>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</si>
  <si>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</si>
  <si>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</si>
  <si>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</si>
  <si>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</si>
  <si>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</si>
  <si>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</si>
  <si>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</si>
  <si>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</si>
  <si>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</si>
  <si>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</si>
  <si>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</si>
  <si>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</si>
  <si>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</si>
  <si>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</si>
  <si>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</si>
  <si>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</si>
  <si>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</si>
  <si>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</si>
  <si>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</si>
  <si>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</si>
  <si>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</si>
  <si>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</si>
  <si>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</si>
  <si>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</si>
  <si>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</si>
  <si>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</si>
  <si>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</si>
  <si>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</si>
  <si>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</si>
  <si>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</si>
  <si>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</si>
  <si>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</si>
  <si>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</si>
  <si>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</si>
  <si>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</si>
  <si>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</si>
  <si>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</si>
  <si>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</si>
  <si>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</si>
  <si>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</si>
  <si>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</si>
  <si>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</si>
  <si>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</si>
  <si>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</si>
  <si>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</si>
  <si>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</si>
  <si>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</si>
  <si>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</si>
  <si>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</si>
  <si>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</si>
  <si>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</si>
  <si>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</si>
  <si>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</si>
  <si>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</si>
  <si>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</si>
  <si>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</si>
  <si>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</si>
  <si>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</si>
  <si>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</si>
  <si>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</si>
  <si>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</si>
  <si>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</si>
  <si>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</si>
  <si>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</si>
  <si>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</si>
  <si>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</si>
  <si>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</si>
  <si>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</si>
  <si>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</si>
  <si>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</si>
  <si>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</si>
  <si>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</si>
  <si>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</si>
  <si>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</si>
  <si>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</si>
  <si>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</si>
  <si>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</si>
  <si>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</si>
  <si>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</si>
  <si>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</si>
  <si>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</si>
  <si>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</si>
  <si>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</si>
  <si>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</si>
  <si>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</si>
  <si>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</si>
  <si>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</si>
  <si>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</si>
  <si>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</si>
  <si>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</si>
  <si>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</si>
  <si>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</si>
  <si>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</si>
  <si>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</si>
  <si>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</si>
  <si>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</si>
  <si>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</si>
  <si>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</si>
  <si>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</si>
  <si>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</si>
  <si>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</si>
  <si>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</si>
  <si>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</si>
  <si>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</si>
  <si>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</si>
  <si>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</si>
  <si>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</si>
  <si>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</si>
  <si>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</si>
  <si>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</si>
  <si>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</si>
  <si>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</si>
  <si>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</si>
  <si>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</si>
  <si>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</si>
  <si>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</si>
  <si>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</si>
  <si>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</si>
  <si>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</si>
  <si>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</si>
  <si>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</si>
  <si>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</si>
  <si>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</si>
  <si>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</si>
  <si>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</si>
  <si>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</si>
  <si>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</si>
  <si>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</si>
  <si>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</si>
  <si>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</si>
  <si>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</si>
  <si>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</si>
  <si>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</si>
  <si>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</si>
  <si>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</si>
  <si>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</si>
  <si>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</si>
  <si>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</si>
  <si>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</si>
  <si>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</si>
  <si>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</si>
  <si>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</si>
  <si>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</si>
  <si>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</si>
  <si>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</si>
  <si>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</si>
  <si>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</si>
  <si>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</si>
  <si>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</si>
  <si>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</si>
  <si>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</si>
  <si>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</si>
  <si>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</si>
  <si>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</si>
  <si>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</si>
  <si>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</si>
  <si>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</si>
  <si>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</si>
  <si>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</si>
  <si>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</si>
  <si>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</si>
  <si>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</si>
  <si>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</si>
  <si>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</si>
  <si>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</si>
  <si>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</si>
  <si>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</si>
  <si>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</si>
  <si>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</si>
  <si>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</si>
  <si>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</si>
  <si>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</si>
  <si>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</si>
  <si>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</si>
  <si>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</si>
  <si>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</si>
  <si>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</si>
  <si>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</si>
  <si>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</si>
  <si>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</si>
  <si>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</si>
  <si>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</si>
  <si>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</si>
  <si>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</si>
  <si>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</si>
  <si>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</si>
  <si>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</si>
  <si>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</si>
  <si>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</si>
  <si>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</si>
  <si>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</si>
  <si>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</si>
  <si>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</si>
  <si>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</si>
  <si>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</si>
  <si>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</si>
  <si>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</si>
  <si>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</si>
  <si>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</si>
  <si>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</si>
  <si>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</si>
  <si>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</si>
  <si>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</si>
  <si>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</si>
  <si>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</si>
  <si>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</si>
  <si>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</si>
  <si>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</si>
  <si>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</si>
  <si>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</si>
  <si>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</si>
  <si>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</si>
  <si>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</si>
  <si>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</si>
  <si>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</si>
  <si>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</si>
  <si>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</si>
  <si>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</si>
  <si>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</si>
  <si>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</si>
  <si>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</si>
  <si>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</si>
  <si>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</si>
  <si>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</si>
  <si>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</si>
  <si>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</si>
  <si>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</si>
  <si>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</si>
  <si>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</si>
  <si>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</si>
  <si>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</si>
  <si>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</si>
  <si>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</si>
  <si>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</si>
  <si>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</si>
  <si>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</si>
  <si>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</si>
  <si>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</si>
  <si>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</si>
  <si>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</si>
  <si>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</si>
  <si>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</si>
  <si>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</si>
  <si>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</si>
  <si>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</si>
  <si>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</si>
  <si>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</si>
  <si>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</si>
  <si>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</si>
  <si>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</si>
  <si>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</si>
  <si>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</si>
  <si>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</si>
  <si>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</si>
  <si>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</si>
  <si>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</si>
  <si>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</si>
  <si>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</si>
  <si>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</si>
  <si>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</si>
  <si>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</si>
  <si>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</si>
  <si>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</si>
  <si>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</si>
  <si>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</si>
  <si>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</si>
  <si>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</si>
  <si>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</si>
  <si>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</si>
  <si>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</si>
  <si>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</si>
  <si>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</si>
  <si>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</si>
  <si>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</si>
  <si>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</si>
  <si>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</si>
  <si>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</si>
  <si>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</si>
  <si>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</si>
  <si>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</si>
  <si>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</si>
  <si>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</si>
  <si>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</si>
  <si>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</si>
  <si>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</si>
  <si>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</si>
  <si>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</si>
  <si>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</si>
  <si>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</si>
  <si>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</si>
  <si>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</si>
  <si>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</si>
  <si>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</si>
  <si>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</si>
  <si>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</si>
  <si>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</si>
  <si>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</si>
  <si>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</si>
  <si>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</si>
  <si>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</si>
  <si>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</si>
  <si>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</si>
  <si>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</si>
  <si>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</si>
  <si>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</si>
  <si>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</si>
  <si>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</si>
  <si>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</si>
  <si>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</si>
  <si>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</si>
  <si>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</si>
  <si>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</si>
  <si>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</si>
  <si>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</si>
  <si>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</si>
  <si>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</si>
  <si>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</si>
  <si>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</si>
  <si>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</si>
  <si>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</si>
  <si>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</si>
  <si>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</si>
  <si>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</si>
  <si>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</si>
  <si>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</si>
  <si>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</si>
  <si>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</si>
  <si>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</si>
  <si>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</si>
  <si>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</si>
  <si>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</si>
  <si>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</si>
  <si>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</si>
  <si>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</si>
  <si>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</si>
  <si>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</si>
  <si>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</si>
  <si>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</si>
  <si>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</si>
  <si>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</si>
  <si>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</si>
  <si>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</si>
  <si>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</si>
  <si>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</si>
  <si>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</si>
  <si>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</si>
  <si>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</si>
  <si>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</si>
  <si>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</si>
  <si>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</si>
  <si>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</si>
  <si>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</si>
  <si>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</si>
  <si>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</si>
  <si>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</si>
  <si>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</si>
  <si>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</si>
  <si>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</si>
  <si>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</si>
  <si>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</si>
  <si>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</si>
  <si>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</si>
  <si>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</si>
  <si>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</si>
  <si>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</si>
  <si>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</si>
  <si>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</si>
  <si>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</si>
  <si>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</si>
  <si>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</si>
  <si>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</si>
  <si>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</si>
  <si>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</si>
  <si>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</si>
  <si>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</si>
  <si>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</si>
  <si>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</si>
  <si>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</si>
  <si>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</si>
  <si>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</si>
  <si>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</si>
  <si>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</si>
  <si>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</si>
  <si>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</si>
  <si>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</si>
  <si>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</si>
  <si>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</si>
  <si>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</si>
  <si>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</si>
  <si>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</si>
  <si>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</si>
  <si>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</si>
  <si>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</si>
  <si>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</si>
  <si>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</si>
  <si>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</si>
  <si>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</si>
  <si>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</si>
  <si>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</si>
  <si>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</si>
  <si>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</si>
  <si>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</si>
  <si>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</si>
  <si>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</si>
  <si>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</si>
  <si>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</si>
  <si>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</si>
  <si>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</si>
  <si>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</si>
  <si>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</si>
  <si>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</si>
  <si>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</si>
  <si>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</si>
  <si>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</si>
  <si>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</si>
  <si>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</si>
  <si>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</si>
  <si>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</si>
  <si>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</si>
  <si>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</si>
  <si>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</si>
  <si>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</si>
  <si>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</si>
  <si>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</si>
  <si>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</si>
  <si>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</si>
  <si>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</si>
  <si>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</si>
  <si>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</si>
  <si>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</si>
  <si>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</si>
  <si>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</si>
  <si>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</si>
  <si>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</si>
  <si>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</si>
  <si>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</si>
  <si>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</si>
  <si>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</si>
  <si>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</si>
  <si>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</si>
  <si>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</si>
  <si>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</si>
  <si>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</si>
  <si>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</si>
  <si>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</si>
  <si>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</si>
  <si>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</si>
  <si>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</si>
  <si>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</si>
  <si>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</si>
  <si>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</si>
  <si>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</si>
  <si>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</si>
  <si>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</si>
  <si>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</si>
  <si>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</si>
  <si>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</si>
  <si>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</si>
  <si>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</si>
  <si>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</si>
  <si>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</si>
  <si>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</si>
  <si>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</si>
  <si>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</si>
  <si>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</si>
  <si>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</si>
  <si>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</si>
  <si>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</si>
  <si>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</si>
  <si>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</si>
  <si>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</si>
  <si>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</si>
  <si>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</si>
  <si>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</si>
  <si>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</si>
  <si>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</si>
  <si>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</si>
  <si>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</si>
  <si>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</si>
  <si>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</si>
  <si>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</si>
  <si>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</si>
  <si>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</si>
  <si>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</si>
  <si>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</si>
  <si>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</si>
  <si>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</si>
  <si>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</si>
  <si>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</si>
  <si>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</si>
  <si>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</si>
  <si>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</si>
  <si>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</si>
  <si>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</si>
  <si>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</si>
  <si>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</si>
  <si>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</si>
  <si>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</si>
  <si>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</si>
  <si>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</si>
  <si>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</si>
  <si>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</si>
  <si>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</si>
  <si>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</si>
  <si>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</si>
  <si>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</si>
  <si>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</si>
  <si>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</si>
  <si>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</si>
  <si>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</si>
  <si>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</si>
  <si>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</si>
  <si>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</si>
  <si>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</si>
  <si>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</si>
  <si>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</si>
  <si>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</si>
  <si>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</si>
  <si>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</si>
  <si>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</si>
  <si>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</si>
  <si>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</si>
  <si>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</si>
  <si>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</si>
  <si>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</si>
  <si>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</si>
  <si>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</si>
  <si>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</si>
  <si>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</si>
  <si>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</si>
  <si>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</si>
  <si>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</si>
  <si>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</si>
  <si>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</si>
  <si>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</si>
  <si>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</si>
  <si>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</si>
  <si>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</si>
  <si>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</si>
  <si>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</si>
  <si>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</si>
  <si>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</si>
  <si>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</si>
  <si>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</si>
  <si>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</si>
  <si>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</si>
  <si>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</si>
  <si>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</si>
  <si>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</si>
  <si>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</si>
  <si>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</si>
  <si>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</si>
  <si>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</si>
  <si>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</si>
  <si>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</si>
  <si>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</si>
  <si>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</si>
  <si>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</si>
  <si>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</si>
  <si>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</si>
  <si>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</si>
  <si>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</si>
  <si>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</si>
  <si>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</si>
  <si>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</si>
  <si>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</si>
  <si>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</si>
  <si>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</si>
  <si>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</si>
  <si>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</si>
  <si>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</si>
  <si>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</si>
  <si>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</si>
  <si>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</si>
  <si>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</si>
  <si>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</si>
  <si>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</si>
  <si>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</si>
  <si>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</si>
  <si>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</si>
  <si>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</si>
  <si>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</si>
  <si>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</si>
  <si>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</si>
  <si>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</si>
  <si>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</si>
  <si>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</si>
  <si>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</si>
  <si>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</si>
  <si>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</si>
  <si>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</si>
  <si>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</si>
  <si>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</si>
  <si>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</si>
  <si>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</si>
  <si>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</si>
  <si>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</si>
  <si>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</si>
  <si>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</si>
  <si>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</si>
  <si>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</si>
  <si>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</si>
  <si>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</si>
  <si>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</si>
  <si>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</si>
  <si>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</si>
  <si>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</si>
  <si>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</si>
  <si>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</si>
  <si>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</si>
  <si>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</si>
  <si>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</si>
  <si>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</si>
  <si>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</si>
  <si>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</si>
  <si>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</si>
  <si>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</si>
  <si>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</si>
  <si>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</si>
  <si>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</si>
  <si>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</si>
  <si>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</si>
  <si>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</si>
  <si>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</si>
  <si>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</si>
  <si>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</si>
  <si>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</si>
  <si>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</si>
  <si>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</si>
  <si>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</si>
  <si>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</si>
  <si>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</si>
  <si>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</si>
  <si>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</si>
  <si>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</si>
  <si>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</si>
  <si>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</si>
  <si>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</si>
  <si>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</si>
  <si>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</si>
  <si>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</si>
  <si>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</si>
  <si>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</si>
  <si>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</si>
  <si>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</si>
  <si>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</si>
  <si>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</si>
  <si>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</si>
  <si>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</si>
  <si>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</si>
  <si>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</si>
  <si>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</si>
  <si>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</si>
  <si>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</si>
  <si>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</si>
  <si>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</si>
  <si>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</si>
  <si>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</si>
  <si>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</si>
  <si>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</si>
  <si>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</si>
  <si>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</si>
  <si>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</si>
  <si>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</si>
  <si>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</si>
  <si>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</si>
  <si>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</si>
  <si>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</si>
  <si>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</si>
  <si>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</si>
  <si>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</si>
  <si>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</si>
  <si>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</si>
  <si>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</si>
  <si>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</si>
  <si>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</si>
  <si>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</si>
  <si>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</si>
  <si>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</si>
  <si>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</si>
  <si>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</si>
  <si>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</si>
  <si>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</si>
  <si>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</si>
  <si>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</si>
  <si>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</si>
  <si>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</si>
  <si>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</si>
  <si>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</si>
  <si>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</si>
  <si>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</si>
  <si>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</si>
  <si>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</si>
  <si>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</si>
  <si>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</si>
  <si>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</si>
  <si>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</si>
  <si>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</si>
  <si>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</si>
  <si>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</si>
  <si>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</si>
  <si>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</si>
  <si>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</si>
  <si>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</si>
  <si>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</si>
  <si>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</si>
  <si>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</si>
  <si>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</si>
  <si>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</si>
  <si>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</si>
  <si>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</si>
  <si>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</si>
  <si>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</si>
  <si>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</si>
  <si>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</si>
  <si>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</si>
  <si>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</si>
  <si>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</si>
  <si>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</si>
  <si>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</si>
  <si>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</si>
  <si>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</si>
  <si>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</si>
  <si>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</si>
  <si>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</si>
  <si>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</si>
  <si>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</si>
  <si>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</si>
  <si>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</si>
  <si>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</si>
  <si>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</si>
  <si>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</si>
  <si>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</si>
  <si>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</si>
  <si>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</si>
  <si>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</si>
  <si>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</si>
  <si>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</si>
  <si>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</si>
  <si>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</si>
  <si>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</si>
  <si>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</si>
  <si>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</si>
  <si>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</si>
  <si>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</si>
  <si>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</si>
  <si>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</si>
  <si>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</si>
  <si>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</si>
  <si>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</si>
  <si>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</si>
  <si>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</si>
  <si>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</si>
  <si>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</si>
  <si>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</si>
  <si>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</si>
  <si>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</si>
  <si>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</si>
  <si>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</si>
  <si>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</si>
  <si>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</si>
  <si>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</si>
  <si>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</si>
  <si>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</si>
  <si>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</si>
  <si>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</si>
  <si>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</si>
  <si>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</si>
  <si>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</si>
  <si>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</si>
  <si>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</si>
  <si>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</si>
  <si>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</si>
  <si>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</si>
  <si>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</si>
  <si>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</si>
  <si>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</si>
  <si>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</si>
  <si>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</si>
  <si>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</si>
  <si>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</si>
  <si>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</si>
  <si>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</si>
  <si>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</si>
  <si>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</si>
  <si>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</si>
  <si>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</si>
  <si>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</si>
  <si>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</si>
  <si>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</si>
  <si>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</si>
  <si>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</si>
  <si>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</si>
  <si>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</si>
  <si>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</si>
  <si>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</si>
  <si>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</si>
  <si>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</si>
  <si>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</si>
  <si>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</si>
  <si>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</si>
  <si>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</si>
  <si>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</si>
  <si>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</si>
  <si>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</si>
  <si>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</si>
  <si>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</si>
  <si>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</si>
  <si>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</si>
  <si>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</si>
  <si>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</si>
  <si>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</si>
  <si>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</si>
  <si>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</si>
  <si>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</si>
  <si>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</si>
  <si>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</si>
  <si>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</si>
  <si>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</si>
  <si>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</si>
  <si>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</si>
  <si>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</si>
  <si>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</si>
  <si>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</si>
  <si>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</si>
  <si>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</si>
  <si>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</si>
  <si>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</si>
  <si>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</si>
  <si>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</si>
  <si>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</si>
  <si>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</si>
  <si>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</si>
  <si>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</si>
  <si>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</si>
  <si>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</si>
  <si>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</si>
  <si>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</si>
  <si>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</si>
  <si>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</si>
  <si>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</si>
  <si>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</si>
  <si>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</si>
  <si>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</si>
  <si>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</si>
  <si>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</si>
  <si>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</si>
  <si>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</si>
  <si>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</si>
  <si>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</si>
  <si>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</si>
  <si>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</si>
  <si>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</si>
  <si>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</si>
  <si>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</si>
  <si>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</si>
  <si>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</si>
  <si>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</si>
  <si>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</si>
  <si>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</si>
  <si>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</si>
  <si>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</si>
  <si>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</si>
  <si>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</si>
  <si>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</si>
  <si>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</si>
  <si>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</si>
  <si>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</si>
  <si>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</si>
  <si>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</si>
  <si>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</si>
  <si>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</si>
  <si>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</si>
  <si>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</si>
  <si>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</si>
  <si>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</si>
  <si>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</si>
  <si>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</si>
  <si>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</si>
  <si>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</si>
  <si>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</si>
  <si>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</si>
  <si>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</si>
  <si>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</si>
  <si>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</si>
  <si>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</si>
  <si>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</si>
  <si>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</si>
  <si>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</si>
  <si>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</si>
  <si>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</si>
  <si>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</si>
  <si>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</si>
  <si>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</si>
  <si>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</si>
  <si>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</si>
  <si>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</si>
  <si>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</si>
  <si>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</si>
  <si>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</si>
  <si>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</si>
  <si>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</si>
  <si>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</si>
  <si>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</si>
  <si>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</si>
  <si>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</si>
  <si>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</si>
  <si>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</si>
  <si>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</si>
  <si>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</si>
  <si>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</si>
  <si>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</si>
  <si>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</si>
  <si>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</si>
  <si>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</si>
  <si>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</si>
  <si>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</si>
  <si>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</si>
  <si>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</si>
  <si>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</si>
  <si>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</si>
  <si>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</si>
  <si>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</si>
  <si>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</si>
  <si>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</si>
  <si>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</si>
  <si>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</si>
  <si>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</si>
  <si>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</si>
  <si>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</si>
  <si>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</si>
  <si>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</si>
  <si>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</si>
  <si>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</si>
  <si>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</si>
  <si>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</si>
  <si>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</si>
  <si>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</si>
  <si>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</si>
  <si>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</si>
  <si>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</si>
  <si>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</si>
  <si>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</si>
  <si>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</si>
  <si>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</si>
  <si>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</si>
  <si>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</si>
  <si>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</si>
  <si>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</si>
  <si>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</si>
  <si>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</si>
  <si>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</si>
  <si>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</si>
  <si>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</si>
  <si>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</si>
  <si>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</si>
  <si>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</si>
  <si>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</si>
  <si>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</si>
  <si>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</si>
  <si>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</si>
  <si>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</si>
  <si>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</si>
  <si>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</si>
  <si>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</si>
  <si>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</si>
  <si>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</si>
  <si>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</si>
  <si>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</si>
  <si>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</si>
  <si>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</si>
  <si>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</si>
  <si>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</si>
  <si>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</si>
  <si>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</si>
  <si>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</si>
  <si>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</si>
  <si>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</si>
  <si>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</si>
  <si>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</si>
  <si>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</si>
  <si>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</si>
  <si>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</si>
  <si>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</si>
  <si>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</si>
  <si>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</si>
  <si>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</si>
  <si>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</si>
  <si>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</si>
  <si>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</si>
  <si>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</si>
  <si>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</si>
  <si>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</si>
  <si>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</si>
  <si>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</si>
  <si>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</si>
  <si>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</si>
  <si>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</si>
  <si>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</si>
  <si>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</si>
  <si>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</si>
  <si>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</si>
  <si>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</si>
  <si>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</si>
  <si>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</si>
  <si>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</si>
  <si>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</si>
  <si>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</si>
  <si>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</si>
  <si>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</si>
  <si>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</si>
  <si>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</si>
  <si>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</si>
  <si>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</si>
  <si>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</si>
  <si>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</si>
  <si>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</si>
  <si>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</si>
  <si>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</si>
  <si>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</si>
  <si>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</si>
  <si>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</si>
  <si>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</si>
  <si>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</si>
  <si>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</si>
  <si>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</si>
  <si>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</si>
  <si>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</si>
  <si>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</si>
  <si>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</si>
  <si>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</si>
  <si>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</si>
  <si>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</si>
  <si>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</si>
  <si>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</si>
  <si>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</si>
  <si>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</si>
  <si>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</si>
  <si>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</si>
  <si>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</si>
  <si>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</si>
  <si>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</si>
  <si>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</si>
  <si>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</si>
  <si>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</si>
  <si>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</si>
  <si>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</si>
  <si>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</si>
  <si>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</si>
  <si>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</si>
  <si>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</si>
  <si>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</si>
  <si>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</si>
  <si>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</si>
  <si>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</si>
  <si>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</si>
  <si>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</si>
  <si>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</si>
  <si>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</si>
  <si>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</si>
  <si>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</si>
  <si>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</si>
  <si>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</si>
  <si>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</si>
  <si>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</si>
  <si>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</si>
  <si>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</si>
  <si>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</si>
  <si>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</si>
  <si>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</si>
  <si>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</si>
  <si>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</si>
  <si>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</si>
  <si>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</si>
  <si>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</si>
  <si>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</si>
  <si>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</si>
  <si>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</si>
  <si>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</si>
  <si>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</si>
  <si>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</si>
  <si>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</si>
  <si>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</si>
  <si>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</si>
  <si>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</si>
  <si>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</si>
  <si>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</si>
  <si>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</si>
  <si>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</si>
  <si>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</si>
  <si>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</si>
  <si>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</si>
  <si>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</si>
  <si>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</si>
  <si>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</si>
  <si>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</si>
  <si>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</si>
  <si>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</si>
  <si>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</si>
  <si>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</si>
  <si>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</si>
  <si>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</si>
  <si>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</si>
  <si>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</si>
  <si>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</si>
  <si>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</si>
  <si>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</si>
  <si>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</si>
  <si>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</si>
  <si>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</si>
  <si>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</si>
  <si>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</si>
  <si>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</si>
  <si>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</si>
  <si>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</si>
  <si>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</si>
  <si>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</si>
  <si>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</si>
  <si>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</si>
  <si>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</si>
  <si>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</si>
  <si>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</si>
  <si>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</si>
  <si>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</si>
  <si>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</si>
  <si>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</si>
  <si>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</si>
  <si>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</si>
  <si>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</si>
  <si>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</si>
  <si>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</si>
  <si>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</si>
  <si>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</si>
  <si>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</si>
  <si>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</si>
  <si>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</si>
  <si>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</si>
  <si>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</si>
  <si>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</si>
  <si>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</si>
  <si>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</si>
  <si>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</si>
  <si>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</si>
  <si>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</si>
  <si>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</si>
  <si>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</si>
  <si>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</si>
  <si>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</si>
  <si>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</si>
  <si>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</si>
  <si>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</si>
  <si>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</si>
  <si>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</si>
  <si>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</si>
  <si>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</si>
  <si>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</si>
  <si>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</si>
  <si>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</si>
  <si>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</si>
  <si>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</si>
  <si>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</si>
  <si>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</si>
  <si>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</si>
  <si>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</si>
  <si>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</si>
  <si>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</si>
  <si>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</si>
  <si>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</si>
  <si>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</si>
  <si>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</si>
  <si>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</si>
  <si>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</si>
  <si>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</si>
  <si>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</si>
  <si>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</si>
  <si>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</si>
  <si>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</si>
  <si>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</si>
  <si>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</si>
  <si>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</si>
  <si>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</si>
  <si>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</si>
  <si>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</si>
  <si>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</si>
  <si>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</si>
  <si>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</si>
  <si>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</si>
  <si>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</si>
  <si>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</si>
  <si>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</si>
  <si>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</si>
  <si>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</si>
  <si>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</si>
  <si>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</si>
  <si>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</si>
  <si>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</si>
  <si>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</si>
  <si>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</si>
  <si>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</si>
  <si>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</si>
  <si>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</si>
  <si>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</si>
  <si>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</si>
  <si>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</si>
  <si>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</si>
  <si>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</si>
  <si>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</si>
  <si>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</si>
  <si>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</si>
  <si>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</si>
  <si>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</si>
  <si>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</si>
  <si>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</si>
  <si>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</si>
  <si>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</si>
  <si>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</si>
  <si>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</si>
  <si>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</si>
  <si>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</si>
  <si>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</si>
  <si>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</si>
  <si>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</si>
  <si>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</si>
  <si>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</si>
  <si>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</si>
  <si>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</si>
  <si>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</si>
  <si>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</si>
  <si>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</si>
  <si>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</si>
  <si>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</si>
  <si>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</si>
  <si>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</si>
  <si>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</si>
  <si>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</si>
  <si>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</si>
  <si>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</si>
  <si>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</si>
  <si>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</si>
  <si>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</si>
  <si>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</si>
  <si>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</si>
  <si>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</si>
  <si>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</si>
  <si>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</si>
  <si>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</si>
  <si>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</si>
  <si>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</si>
  <si>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</si>
  <si>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</si>
  <si>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</si>
  <si>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</si>
  <si>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</si>
  <si>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</si>
  <si>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</si>
  <si>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</si>
  <si>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</si>
  <si>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</si>
  <si>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</si>
  <si>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</si>
  <si>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</si>
  <si>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</si>
  <si>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</si>
  <si>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</si>
  <si>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</si>
  <si>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</si>
  <si>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</si>
  <si>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</si>
  <si>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</si>
  <si>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</si>
  <si>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</si>
  <si>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</si>
  <si>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</si>
  <si>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</si>
  <si>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</si>
  <si>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</si>
  <si>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</si>
  <si>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</si>
  <si>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</si>
  <si>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</si>
  <si>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</si>
  <si>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</si>
  <si>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</si>
  <si>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</si>
  <si>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</si>
  <si>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</si>
  <si>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</si>
  <si>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</si>
  <si>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</si>
  <si>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</si>
  <si>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</si>
  <si>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</si>
  <si>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</si>
  <si>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</si>
  <si>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</si>
  <si>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</si>
  <si>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</si>
  <si>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</si>
  <si>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</si>
  <si>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</si>
  <si>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</si>
  <si>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</si>
  <si>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</si>
  <si>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</si>
  <si>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</si>
  <si>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</si>
  <si>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</si>
  <si>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</si>
  <si>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</si>
  <si>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</si>
  <si>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</si>
  <si>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</si>
  <si>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</si>
  <si>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</si>
  <si>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</si>
  <si>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</si>
  <si>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</si>
  <si>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</si>
  <si>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</si>
  <si>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</si>
  <si>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</si>
  <si>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</si>
  <si>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</si>
  <si>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</si>
  <si>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</si>
  <si>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</si>
  <si>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</si>
  <si>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</si>
  <si>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</si>
  <si>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</si>
  <si>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</si>
  <si>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</si>
  <si>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</si>
  <si>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</si>
  <si>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</si>
  <si>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</si>
  <si>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</si>
  <si>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</si>
  <si>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</si>
  <si>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</si>
  <si>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</si>
  <si>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</si>
  <si>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</si>
  <si>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</si>
  <si>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</si>
  <si>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</si>
  <si>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</si>
  <si>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</si>
  <si>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</si>
  <si>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</si>
  <si>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</si>
  <si>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</si>
  <si>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</si>
  <si>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</si>
  <si>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</si>
  <si>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</si>
  <si>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</si>
  <si>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</si>
  <si>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</si>
  <si>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</si>
  <si>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</si>
  <si>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</si>
  <si>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</si>
  <si>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</si>
  <si>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</si>
  <si>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</si>
  <si>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</si>
  <si>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</si>
  <si>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</si>
  <si>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</si>
  <si>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</si>
  <si>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</si>
  <si>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</si>
  <si>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</si>
  <si>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</si>
  <si>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</si>
  <si>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</si>
  <si>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</si>
  <si>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</si>
  <si>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</si>
  <si>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</si>
  <si>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</si>
  <si>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</si>
  <si>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</si>
  <si>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</si>
  <si>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</si>
  <si>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</si>
  <si>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</si>
  <si>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</si>
  <si>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</si>
  <si>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</si>
  <si>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</si>
  <si>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</si>
  <si>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</si>
  <si>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</si>
  <si>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</si>
  <si>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</si>
  <si>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</si>
  <si>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</si>
  <si>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</si>
  <si>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</si>
  <si>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</si>
  <si>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</si>
  <si>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</si>
  <si>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</si>
  <si>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</si>
  <si>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</si>
  <si>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</si>
  <si>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</si>
  <si>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</si>
  <si>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</si>
  <si>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</si>
  <si>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</si>
  <si>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</si>
  <si>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</si>
  <si>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</si>
  <si>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</si>
  <si>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</si>
  <si>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</si>
  <si>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</si>
  <si>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</si>
  <si>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</si>
  <si>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</si>
  <si>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</si>
  <si>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</si>
  <si>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</si>
  <si>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</si>
  <si>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</si>
  <si>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</si>
  <si>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</si>
  <si>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</si>
  <si>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</si>
  <si>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</si>
  <si>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</si>
  <si>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</si>
  <si>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</si>
  <si>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</si>
  <si>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</si>
  <si>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</si>
  <si>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</si>
  <si>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</si>
  <si>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</si>
  <si>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</si>
  <si>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</si>
  <si>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</si>
  <si>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</si>
  <si>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</si>
  <si>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</si>
  <si>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</si>
  <si>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</si>
  <si>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</si>
  <si>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</si>
  <si>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</si>
  <si>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</si>
  <si>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</si>
  <si>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</si>
  <si>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</si>
  <si>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</si>
  <si>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</si>
  <si>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</si>
  <si>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</si>
  <si>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</si>
  <si>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</si>
  <si>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</si>
  <si>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</si>
  <si>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</si>
  <si>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</si>
  <si>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</si>
  <si>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</si>
  <si>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</si>
  <si>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</si>
  <si>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</si>
  <si>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</si>
  <si>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</si>
  <si>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</si>
  <si>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</si>
  <si>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</si>
  <si>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</si>
  <si>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</si>
  <si>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</si>
  <si>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</si>
  <si>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</si>
  <si>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</si>
  <si>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</si>
  <si>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</si>
  <si>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</si>
  <si>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</si>
  <si>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</si>
  <si>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</si>
  <si>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</si>
  <si>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</si>
  <si>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</si>
  <si>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</si>
  <si>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</si>
  <si>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</si>
  <si>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</si>
  <si>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</si>
  <si>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</si>
  <si>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</si>
  <si>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</si>
  <si>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</si>
  <si>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</si>
  <si>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</si>
  <si>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</si>
  <si>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</si>
  <si>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</si>
  <si>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</si>
  <si>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</si>
  <si>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</si>
  <si>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</si>
  <si>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</si>
  <si>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</si>
  <si>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</si>
  <si>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</si>
  <si>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</si>
  <si>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</si>
  <si>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</si>
  <si>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</si>
  <si>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</si>
  <si>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</si>
  <si>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</si>
  <si>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</si>
  <si>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</si>
  <si>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</si>
  <si>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</si>
  <si>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</si>
  <si>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</si>
  <si>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</si>
  <si>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</si>
  <si>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</si>
  <si>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</si>
  <si>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</si>
  <si>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</si>
  <si>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</si>
  <si>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</si>
  <si>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</si>
  <si>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</si>
  <si>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</si>
  <si>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</si>
  <si>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</si>
  <si>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</si>
  <si>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</si>
  <si>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</si>
  <si>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</si>
  <si>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</si>
  <si>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</si>
  <si>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</si>
  <si>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</si>
  <si>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</si>
  <si>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</si>
  <si>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</si>
  <si>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</si>
  <si>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</si>
  <si>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</si>
  <si>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</si>
  <si>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</si>
  <si>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</si>
  <si>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</si>
  <si>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</si>
  <si>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</si>
  <si>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</si>
  <si>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</si>
  <si>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</si>
  <si>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</si>
  <si>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</si>
  <si>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</si>
  <si>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</si>
  <si>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</si>
  <si>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</si>
  <si>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</si>
  <si>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</si>
  <si>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</si>
  <si>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</si>
  <si>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</si>
  <si>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</si>
  <si>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</si>
  <si>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</si>
  <si>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</si>
  <si>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</si>
  <si>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</si>
  <si>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</si>
  <si>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</si>
  <si>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</si>
  <si>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</si>
  <si>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</si>
  <si>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</si>
  <si>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</si>
  <si>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</si>
  <si>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</si>
  <si>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</si>
  <si>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</si>
  <si>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</si>
  <si>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</si>
  <si>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</si>
  <si>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</si>
  <si>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</si>
  <si>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</si>
  <si>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</si>
  <si>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</si>
  <si>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</si>
  <si>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</si>
  <si>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</si>
  <si>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</si>
  <si>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</si>
  <si>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</si>
  <si>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</si>
  <si>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</si>
  <si>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</si>
  <si>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</si>
  <si>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</si>
  <si>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</si>
  <si>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</si>
  <si>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</si>
  <si>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</si>
  <si>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</si>
  <si>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</si>
  <si>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</si>
  <si>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</si>
  <si>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</si>
  <si>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</si>
  <si>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</si>
  <si>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</si>
  <si>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</si>
  <si>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</si>
  <si>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</si>
  <si>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</si>
  <si>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</si>
  <si>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</si>
  <si>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</si>
  <si>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</si>
  <si>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</si>
  <si>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</si>
  <si>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</si>
  <si>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</si>
  <si>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</si>
  <si>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</si>
  <si>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</si>
  <si>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</si>
  <si>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</si>
  <si>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</si>
  <si>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</si>
  <si>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</si>
  <si>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</si>
  <si>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</si>
  <si>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</si>
  <si>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</si>
  <si>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</si>
  <si>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</si>
  <si>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</si>
  <si>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</si>
  <si>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</si>
  <si>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</si>
  <si>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</si>
  <si>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</si>
  <si>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</si>
  <si>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</si>
  <si>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</si>
  <si>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</si>
  <si>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</si>
  <si>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</si>
  <si>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</si>
  <si>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</si>
  <si>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</si>
  <si>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</si>
  <si>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</si>
  <si>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</si>
  <si>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</si>
  <si>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</si>
  <si>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</si>
  <si>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</si>
  <si>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</si>
  <si>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</si>
  <si>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</si>
  <si>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</si>
  <si>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</si>
  <si>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</si>
  <si>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</si>
  <si>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</si>
  <si>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</si>
  <si>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</si>
  <si>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</si>
  <si>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</si>
  <si>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</si>
  <si>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</si>
  <si>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</si>
  <si>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</si>
  <si>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</si>
  <si>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</si>
  <si>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</si>
  <si>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</si>
  <si>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</si>
  <si>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</si>
  <si>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</si>
  <si>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</si>
  <si>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</si>
  <si>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</si>
  <si>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</si>
  <si>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</si>
  <si>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</si>
  <si>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</si>
  <si>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</si>
  <si>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</si>
  <si>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</si>
  <si>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</si>
  <si>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</si>
  <si>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</si>
  <si>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</si>
  <si>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</si>
  <si>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</si>
  <si>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</si>
  <si>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</si>
  <si>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</si>
  <si>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</si>
  <si>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</si>
  <si>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</si>
  <si>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</si>
  <si>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</si>
  <si>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</si>
  <si>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</si>
  <si>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</si>
  <si>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</si>
  <si>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</si>
  <si>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</si>
  <si>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</si>
  <si>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</si>
  <si>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</si>
  <si>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</si>
  <si>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</si>
  <si>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</si>
  <si>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</si>
  <si>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</si>
  <si>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</si>
  <si>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</si>
  <si>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</si>
  <si>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</si>
  <si>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</si>
  <si>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</si>
  <si>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</si>
  <si>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</si>
  <si>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</si>
  <si>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</si>
  <si>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</si>
  <si>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</si>
  <si>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</si>
  <si>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</si>
  <si>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</si>
  <si>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</si>
  <si>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</si>
  <si>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</si>
  <si>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</si>
  <si>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</si>
  <si>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</si>
  <si>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</si>
  <si>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</si>
  <si>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</si>
  <si>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</si>
  <si>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</si>
  <si>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</si>
  <si>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</si>
  <si>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</si>
  <si>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</si>
  <si>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</si>
  <si>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</si>
  <si>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</si>
  <si>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</si>
  <si>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</si>
  <si>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</si>
  <si>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</si>
  <si>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</si>
  <si>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</si>
  <si>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</si>
  <si>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</si>
  <si>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</si>
  <si>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</si>
  <si>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</si>
  <si>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</si>
  <si>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</si>
  <si>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</si>
  <si>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</si>
  <si>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</si>
  <si>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</si>
  <si>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</si>
  <si>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</si>
  <si>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</si>
  <si>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</si>
  <si>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</si>
  <si>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</si>
  <si>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</si>
  <si>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</si>
  <si>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</si>
  <si>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</si>
  <si>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</si>
  <si>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</si>
  <si>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</si>
  <si>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</si>
  <si>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</si>
  <si>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</si>
  <si>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</si>
  <si>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</si>
  <si>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</si>
  <si>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</si>
  <si>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</si>
  <si>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</si>
  <si>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</si>
  <si>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</si>
  <si>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</si>
  <si>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</si>
  <si>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</si>
  <si>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</si>
  <si>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</si>
  <si>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</si>
  <si>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</si>
  <si>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</si>
  <si>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</si>
  <si>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</si>
  <si>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</si>
  <si>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</si>
  <si>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</si>
  <si>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</si>
  <si>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</si>
  <si>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</si>
  <si>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</si>
  <si>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</si>
  <si>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</si>
  <si>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</si>
  <si>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</si>
  <si>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</si>
  <si>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</si>
  <si>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</si>
  <si>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</si>
  <si>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</si>
  <si>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</si>
  <si>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</si>
  <si>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</si>
  <si>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</si>
  <si>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</si>
  <si>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</si>
  <si>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</si>
  <si>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</si>
  <si>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</si>
  <si>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</si>
  <si>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</si>
  <si>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</si>
  <si>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</si>
  <si>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</si>
  <si>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</si>
  <si>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</si>
  <si>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</si>
  <si>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</si>
  <si>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</si>
  <si>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</si>
  <si>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</si>
  <si>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</si>
  <si>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</si>
  <si>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</si>
  <si>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</si>
  <si>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</si>
  <si>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</si>
  <si>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</si>
  <si>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</si>
  <si>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</si>
  <si>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</si>
  <si>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</si>
  <si>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</si>
  <si>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</si>
  <si>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</si>
  <si>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</si>
  <si>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</si>
  <si>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</si>
  <si>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</si>
  <si>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</si>
  <si>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</si>
  <si>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</si>
  <si>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</si>
  <si>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</si>
  <si>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</si>
  <si>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</si>
  <si>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</si>
  <si>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</si>
  <si>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</si>
  <si>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</si>
  <si>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</si>
  <si>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</si>
  <si>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</si>
  <si>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</si>
  <si>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</si>
  <si>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</si>
  <si>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</si>
  <si>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</si>
  <si>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</si>
  <si>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</si>
  <si>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</si>
  <si>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</si>
  <si>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</si>
  <si>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</si>
  <si>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</si>
  <si>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</si>
  <si>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</si>
  <si>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</si>
  <si>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</si>
  <si>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</si>
  <si>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</si>
  <si>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</si>
  <si>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</si>
  <si>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</si>
  <si>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</si>
  <si>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</si>
  <si>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</si>
  <si>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</si>
  <si>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</si>
  <si>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</si>
  <si>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</si>
  <si>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</si>
  <si>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</si>
  <si>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</si>
  <si>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</si>
  <si>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</si>
  <si>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</si>
  <si>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</si>
  <si>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</si>
  <si>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</si>
  <si>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</si>
  <si>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</si>
  <si>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</si>
  <si>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</si>
  <si>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</si>
  <si>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</si>
  <si>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</si>
  <si>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</si>
  <si>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</si>
  <si>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</si>
  <si>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</si>
  <si>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</si>
  <si>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</si>
  <si>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</si>
  <si>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</si>
  <si>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</si>
  <si>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</si>
  <si>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</si>
  <si>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</si>
  <si>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</si>
  <si>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</si>
  <si>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</si>
  <si>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</si>
  <si>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</si>
  <si>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</si>
  <si>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</si>
  <si>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</si>
  <si>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</si>
  <si>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</si>
  <si>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</si>
  <si>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</si>
  <si>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</si>
  <si>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</si>
  <si>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</si>
  <si>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</si>
  <si>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</si>
  <si>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</si>
  <si>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</si>
  <si>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</si>
  <si>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</si>
  <si>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</si>
  <si>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</si>
  <si>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</si>
  <si>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</si>
  <si>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</si>
  <si>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</si>
  <si>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</si>
  <si>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</si>
  <si>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</si>
  <si>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</si>
  <si>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</si>
  <si>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</si>
  <si>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</si>
  <si>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</si>
  <si>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</si>
  <si>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</si>
  <si>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</si>
  <si>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</si>
  <si>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</si>
  <si>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</si>
  <si>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</si>
  <si>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</si>
  <si>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</si>
  <si>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</si>
  <si>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</si>
  <si>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</si>
  <si>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</si>
  <si>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</si>
  <si>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</si>
  <si>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</si>
  <si>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</si>
  <si>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</si>
  <si>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</si>
  <si>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</si>
  <si>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</si>
  <si>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</si>
  <si>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</si>
  <si>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</si>
  <si>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</si>
  <si>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</si>
  <si>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</si>
  <si>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</si>
  <si>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</si>
  <si>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</si>
  <si>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</si>
  <si>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</si>
  <si>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</si>
  <si>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</si>
  <si>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</si>
  <si>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</si>
  <si>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</si>
  <si>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</si>
  <si>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</si>
  <si>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</si>
  <si>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</si>
  <si>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</si>
  <si>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</si>
  <si>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</si>
  <si>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</si>
  <si>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</si>
  <si>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</si>
  <si>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</si>
  <si>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</si>
  <si>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</si>
  <si>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</si>
  <si>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</si>
  <si>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</si>
  <si>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</si>
  <si>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</si>
  <si>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</si>
  <si>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</si>
  <si>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</si>
  <si>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</si>
  <si>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</si>
  <si>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</si>
  <si>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</si>
  <si>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</si>
  <si>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</si>
  <si>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</si>
  <si>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</si>
  <si>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</si>
  <si>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</si>
  <si>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</si>
  <si>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</si>
  <si>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</si>
  <si>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</si>
  <si>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</si>
  <si>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</si>
  <si>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</si>
  <si>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</si>
  <si>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</si>
  <si>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</si>
  <si>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</si>
  <si>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</si>
  <si>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</si>
  <si>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</si>
  <si>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</si>
  <si>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</si>
  <si>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</si>
  <si>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</si>
  <si>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</si>
  <si>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</si>
  <si>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</si>
  <si>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</si>
  <si>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</si>
  <si>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</si>
  <si>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</si>
  <si>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</si>
  <si>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</si>
  <si>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</si>
  <si>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</si>
  <si>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</si>
  <si>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</si>
  <si>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</si>
  <si>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</si>
  <si>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</si>
  <si>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</si>
  <si>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</si>
  <si>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</si>
  <si>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</si>
  <si>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</si>
  <si>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</si>
  <si>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</si>
  <si>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</si>
  <si>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</si>
  <si>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</si>
  <si>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</si>
  <si>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</si>
  <si>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</si>
  <si>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</si>
  <si>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</si>
  <si>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</si>
  <si>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</si>
  <si>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</si>
  <si>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</si>
  <si>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</si>
  <si>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</si>
  <si>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</si>
  <si>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</si>
  <si>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</si>
  <si>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</si>
  <si>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</si>
  <si>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</si>
  <si>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</si>
  <si>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</si>
  <si>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</si>
  <si>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</si>
  <si>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</si>
  <si>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</si>
  <si>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</si>
  <si>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</si>
  <si>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</si>
  <si>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</si>
  <si>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</si>
  <si>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</si>
  <si>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</si>
  <si>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</si>
  <si>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</si>
  <si>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</si>
  <si>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</si>
  <si>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</si>
  <si>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</si>
  <si>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</si>
  <si>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</si>
  <si>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</si>
  <si>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</si>
  <si>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</si>
  <si>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</si>
  <si>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</si>
  <si>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</si>
  <si>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</si>
  <si>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</si>
  <si>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</si>
  <si>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</si>
  <si>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</si>
  <si>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</si>
  <si>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</si>
  <si>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</si>
  <si>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</si>
  <si>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</si>
  <si>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</si>
  <si>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</si>
  <si>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</si>
  <si>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</si>
  <si>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</si>
  <si>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</si>
  <si>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</si>
  <si>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</si>
  <si>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</si>
  <si>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</si>
  <si>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</si>
  <si>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</si>
  <si>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</si>
  <si>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</si>
  <si>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</si>
  <si>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</si>
  <si>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</si>
  <si>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</si>
  <si>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</si>
  <si>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</si>
  <si>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</si>
  <si>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</si>
  <si>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</si>
  <si>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</si>
  <si>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</si>
  <si>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</si>
  <si>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</si>
  <si>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</si>
  <si>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</si>
  <si>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</si>
  <si>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</si>
  <si>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</si>
  <si>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</si>
  <si>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</si>
  <si>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</si>
  <si>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</si>
  <si>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</si>
  <si>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</si>
  <si>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</si>
  <si>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</si>
  <si>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</si>
  <si>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</si>
  <si>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</si>
  <si>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</si>
  <si>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</si>
  <si>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</si>
  <si>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</si>
  <si>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</si>
  <si>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</si>
  <si>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</si>
  <si>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</si>
  <si>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</si>
  <si>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</si>
  <si>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</si>
  <si>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</si>
  <si>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</si>
  <si>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</si>
  <si>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</si>
  <si>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</si>
  <si>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</si>
  <si>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</si>
  <si>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</si>
  <si>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</si>
  <si>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</si>
  <si>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</si>
  <si>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</si>
  <si>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</si>
  <si>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</si>
  <si>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</si>
  <si>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</si>
  <si>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</si>
  <si>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</si>
  <si>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</si>
  <si>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</si>
  <si>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</si>
  <si>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</si>
  <si>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</si>
  <si>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</si>
  <si>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</si>
  <si>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</si>
  <si>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</si>
  <si>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</si>
  <si>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</si>
  <si>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</si>
  <si>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</si>
  <si>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</si>
  <si>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</si>
  <si>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</si>
  <si>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</si>
  <si>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</si>
  <si>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</si>
  <si>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</si>
  <si>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</si>
  <si>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</si>
  <si>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</si>
  <si>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</si>
  <si>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</si>
  <si>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</si>
  <si>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</si>
  <si>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</si>
  <si>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</si>
  <si>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</si>
  <si>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</si>
  <si>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</si>
  <si>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</si>
  <si>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</si>
  <si>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</si>
  <si>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</si>
  <si>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</si>
  <si>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</si>
  <si>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</si>
  <si>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</si>
  <si>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</si>
  <si>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</si>
  <si>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</si>
  <si>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</si>
  <si>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</si>
  <si>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</si>
  <si>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</si>
  <si>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</si>
  <si>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</si>
  <si>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</si>
  <si>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</si>
  <si>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</si>
  <si>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</si>
  <si>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</si>
  <si>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</si>
  <si>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</si>
  <si>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</si>
  <si>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</si>
  <si>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</si>
  <si>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</si>
  <si>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</si>
  <si>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</si>
  <si>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</si>
  <si>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</si>
  <si>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</si>
  <si>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</si>
  <si>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</si>
  <si>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</si>
  <si>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</si>
  <si>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</si>
  <si>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</si>
  <si>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</si>
  <si>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</si>
  <si>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</si>
  <si>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</si>
  <si>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</si>
  <si>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</si>
  <si>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</si>
  <si>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</si>
  <si>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</si>
  <si>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</si>
  <si>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</si>
  <si>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</si>
  <si>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</si>
  <si>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</si>
  <si>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</si>
  <si>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</si>
  <si>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</si>
  <si>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</si>
  <si>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</si>
  <si>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</si>
  <si>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</si>
  <si>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</si>
  <si>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</si>
  <si>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</si>
  <si>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</si>
  <si>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</si>
  <si>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</si>
  <si>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</si>
  <si>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</si>
  <si>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</si>
  <si>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</si>
  <si>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</si>
  <si>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</si>
  <si>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</si>
  <si>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</si>
  <si>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</si>
  <si>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</si>
  <si>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</si>
  <si>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</si>
  <si>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</si>
  <si>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</si>
  <si>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</si>
  <si>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</si>
  <si>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</si>
  <si>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</si>
  <si>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</si>
  <si>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</si>
  <si>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</si>
  <si>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</si>
  <si>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</si>
  <si>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</si>
  <si>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</si>
  <si>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</si>
  <si>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</si>
  <si>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</si>
  <si>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</si>
  <si>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</si>
  <si>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</si>
  <si>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</si>
  <si>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</si>
  <si>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</si>
  <si>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</si>
  <si>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</si>
  <si>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</si>
  <si>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</si>
  <si>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</si>
  <si>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</si>
  <si>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</si>
  <si>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</si>
  <si>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</si>
  <si>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</si>
  <si>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</si>
  <si>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</si>
  <si>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</si>
  <si>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</si>
  <si>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</si>
  <si>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</si>
  <si>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</si>
  <si>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</si>
  <si>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</si>
  <si>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</si>
  <si>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</si>
  <si>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</si>
  <si>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</si>
  <si>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</si>
  <si>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</si>
  <si>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</si>
  <si>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</si>
  <si>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</si>
  <si>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</si>
  <si>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</si>
  <si>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</si>
  <si>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</si>
  <si>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</si>
  <si>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</si>
  <si>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</si>
  <si>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</si>
  <si>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</si>
  <si>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</si>
  <si>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</si>
  <si>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</si>
  <si>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</si>
  <si>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</si>
  <si>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</si>
  <si>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</si>
  <si>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</si>
  <si>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</si>
  <si>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</si>
  <si>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</si>
  <si>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</si>
  <si>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</si>
  <si>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</si>
  <si>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</si>
  <si>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</si>
  <si>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</si>
  <si>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</si>
  <si>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</si>
  <si>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</si>
  <si>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</si>
  <si>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</si>
  <si>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</si>
  <si>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</si>
  <si>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</si>
  <si>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</si>
  <si>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</si>
  <si>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</si>
  <si>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</si>
  <si>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</si>
  <si>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</si>
  <si>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</si>
  <si>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</si>
  <si>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</si>
  <si>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</si>
  <si>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</si>
  <si>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</si>
  <si>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</si>
  <si>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</si>
  <si>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</si>
  <si>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</si>
  <si>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</si>
  <si>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</si>
  <si>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</si>
  <si>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</si>
  <si>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</si>
  <si>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</si>
  <si>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</si>
  <si>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</si>
  <si>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</si>
  <si>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</si>
  <si>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</si>
  <si>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</si>
  <si>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</si>
  <si>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</si>
  <si>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</si>
  <si>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</si>
  <si>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</si>
  <si>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</si>
  <si>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</si>
  <si>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</si>
  <si>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</si>
  <si>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</si>
  <si>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</si>
  <si>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</si>
  <si>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</si>
  <si>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</si>
  <si>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</si>
  <si>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</si>
  <si>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</si>
  <si>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</si>
  <si>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</si>
  <si>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</si>
  <si>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</si>
  <si>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</si>
  <si>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</si>
  <si>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</si>
  <si>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</si>
  <si>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</si>
  <si>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</si>
  <si>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</si>
  <si>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</si>
  <si>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</si>
  <si>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</si>
  <si>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</si>
  <si>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</si>
  <si>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</si>
  <si>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</si>
  <si>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</si>
  <si>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</si>
  <si>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</si>
  <si>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</si>
  <si>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</si>
  <si>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</si>
  <si>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</si>
  <si>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</si>
  <si>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</si>
  <si>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</si>
  <si>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</si>
  <si>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</si>
  <si>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</si>
  <si>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</si>
  <si>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</si>
  <si>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</si>
  <si>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</si>
  <si>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</si>
  <si>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</si>
  <si>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</si>
  <si>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</si>
  <si>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</si>
  <si>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</si>
  <si>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</si>
  <si>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</si>
  <si>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</si>
  <si>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</si>
  <si>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</si>
  <si>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</si>
  <si>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</si>
  <si>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</si>
  <si>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</si>
  <si>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</si>
  <si>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</si>
  <si>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</si>
  <si>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</si>
  <si>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</si>
  <si>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</si>
  <si>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</si>
  <si>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</si>
  <si>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</si>
  <si>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</si>
  <si>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</si>
  <si>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</si>
  <si>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</si>
  <si>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</si>
  <si>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</si>
  <si>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</si>
  <si>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</si>
  <si>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</si>
  <si>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</si>
  <si>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</si>
  <si>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</si>
  <si>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</si>
  <si>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</si>
  <si>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</si>
  <si>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</si>
  <si>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</si>
  <si>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</si>
  <si>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</si>
  <si>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</si>
  <si>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</si>
  <si>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</si>
  <si>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</si>
  <si>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</si>
  <si>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</si>
  <si>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</si>
  <si>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</si>
  <si>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</si>
  <si>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</si>
  <si>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</si>
  <si>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</si>
  <si>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</si>
  <si>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</si>
  <si>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</si>
  <si>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</si>
  <si>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</si>
  <si>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</si>
  <si>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</si>
  <si>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</si>
  <si>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</si>
  <si>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</si>
  <si>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</si>
  <si>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</si>
  <si>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</si>
  <si>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</si>
  <si>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</si>
  <si>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</si>
  <si>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</si>
  <si>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</si>
  <si>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</si>
  <si>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</si>
  <si>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</si>
  <si>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</si>
  <si>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</si>
  <si>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</si>
  <si>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</si>
  <si>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</si>
  <si>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</si>
  <si>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</si>
  <si>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</si>
  <si>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</si>
  <si>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</si>
  <si>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</si>
  <si>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</si>
  <si>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</si>
  <si>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</si>
  <si>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</si>
  <si>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</si>
  <si>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</si>
  <si>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</si>
  <si>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</si>
  <si>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</si>
  <si>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</si>
  <si>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</si>
  <si>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</si>
  <si>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</si>
  <si>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</si>
  <si>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</si>
  <si>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</si>
  <si>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</si>
  <si>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</si>
  <si>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</si>
  <si>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</si>
  <si>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</si>
  <si>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</si>
  <si>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</si>
  <si>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</si>
  <si>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</si>
  <si>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</si>
  <si>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</si>
  <si>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</si>
  <si>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</si>
  <si>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</si>
  <si>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</si>
  <si>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</si>
  <si>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</si>
  <si>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</si>
  <si>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</si>
  <si>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</si>
  <si>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</si>
  <si>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</si>
  <si>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</si>
  <si>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</si>
  <si>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</si>
  <si>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</si>
  <si>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</si>
  <si>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</si>
  <si>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</si>
  <si>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</si>
  <si>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</si>
  <si>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</si>
  <si>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</si>
  <si>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</si>
  <si>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</si>
  <si>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</si>
  <si>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</si>
  <si>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</si>
  <si>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</si>
  <si>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</si>
  <si>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</si>
  <si>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</si>
  <si>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</si>
  <si>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</si>
  <si>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</si>
  <si>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</si>
  <si>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</si>
  <si>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</si>
  <si>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</si>
  <si>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</si>
  <si>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</si>
  <si>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</si>
  <si>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</si>
  <si>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</si>
  <si>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</si>
  <si>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</si>
  <si>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</si>
  <si>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</si>
  <si>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</si>
  <si>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</si>
  <si>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</si>
  <si>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</si>
  <si>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</si>
  <si>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</si>
  <si>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</si>
  <si>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</si>
  <si>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</si>
  <si>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</si>
  <si>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</si>
  <si>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</si>
  <si>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</si>
  <si>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</si>
  <si>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</si>
  <si>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</si>
  <si>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</si>
  <si>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</si>
  <si>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</si>
  <si>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</si>
  <si>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</si>
  <si>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</si>
  <si>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</si>
  <si>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</si>
  <si>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</si>
  <si>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</si>
  <si>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</si>
  <si>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</si>
  <si>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</si>
  <si>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</si>
  <si>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</si>
  <si>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</si>
  <si>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</si>
  <si>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</si>
  <si>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</si>
  <si>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</si>
  <si>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</si>
  <si>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</si>
  <si>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</si>
  <si>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</si>
  <si>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</si>
  <si>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</si>
  <si>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</si>
  <si>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</si>
  <si>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</si>
  <si>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</si>
  <si>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</si>
  <si>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</si>
  <si>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</si>
  <si>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</si>
  <si>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</si>
  <si>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</si>
  <si>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</si>
  <si>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</si>
  <si>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</si>
  <si>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</si>
  <si>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</si>
  <si>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</si>
  <si>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</si>
  <si>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</si>
  <si>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</si>
  <si>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</si>
  <si>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</si>
  <si>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</si>
  <si>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</si>
  <si>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</si>
  <si>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</si>
  <si>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</si>
  <si>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</si>
  <si>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</si>
  <si>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</si>
  <si>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</si>
  <si>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</si>
  <si>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</si>
  <si>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</si>
  <si>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</si>
  <si>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</si>
  <si>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</si>
  <si>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</si>
  <si>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</si>
  <si>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</si>
  <si>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</si>
  <si>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</si>
  <si>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</si>
  <si>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</si>
  <si>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</si>
  <si>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</si>
  <si>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</si>
  <si>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</si>
  <si>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</si>
  <si>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</si>
  <si>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</si>
  <si>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</si>
  <si>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</si>
  <si>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</si>
  <si>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</si>
  <si>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</si>
  <si>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</si>
  <si>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</si>
  <si>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</si>
  <si>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</si>
  <si>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</si>
  <si>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</si>
  <si>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</si>
  <si>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</si>
  <si>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</si>
  <si>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</si>
  <si>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</si>
  <si>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</si>
  <si>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</si>
  <si>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</si>
  <si>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</si>
  <si>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</si>
  <si>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</si>
  <si>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</si>
  <si>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</si>
  <si>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</si>
  <si>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</si>
  <si>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</si>
  <si>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</si>
  <si>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</si>
  <si>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</si>
  <si>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</si>
  <si>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</si>
  <si>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</si>
  <si>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</si>
  <si>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</si>
  <si>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</si>
  <si>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</si>
  <si>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</si>
  <si>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</si>
  <si>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</si>
  <si>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</si>
  <si>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</si>
  <si>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</si>
  <si>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</si>
  <si>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</si>
  <si>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</si>
  <si>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</si>
  <si>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</si>
  <si>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</si>
  <si>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</si>
  <si>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</si>
  <si>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</si>
  <si>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</si>
  <si>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</si>
  <si>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</si>
  <si>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</si>
  <si>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</si>
  <si>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</si>
  <si>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</si>
  <si>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</si>
  <si>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</si>
  <si>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</si>
  <si>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</si>
  <si>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</si>
  <si>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</si>
  <si>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</si>
  <si>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</si>
  <si>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</si>
  <si>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</si>
  <si>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</si>
  <si>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</si>
  <si>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</si>
  <si>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</si>
  <si>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</si>
  <si>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</si>
  <si>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</si>
  <si>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</si>
  <si>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</si>
  <si>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</si>
  <si>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</si>
  <si>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</si>
  <si>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</si>
  <si>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</si>
  <si>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</si>
  <si>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</si>
  <si>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</si>
  <si>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</si>
  <si>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</si>
  <si>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</si>
  <si>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</si>
  <si>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</si>
  <si>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</si>
  <si>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</si>
  <si>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</si>
  <si>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</si>
  <si>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</si>
  <si>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</si>
  <si>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</si>
  <si>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</si>
  <si>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</si>
  <si>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</si>
  <si>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</si>
  <si>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</si>
  <si>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</si>
  <si>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</si>
  <si>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</si>
  <si>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</si>
  <si>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</si>
  <si>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</si>
  <si>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</si>
  <si>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</si>
  <si>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</si>
  <si>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</si>
  <si>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</si>
  <si>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</si>
  <si>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</si>
  <si>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</si>
  <si>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</si>
  <si>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</si>
  <si>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</si>
  <si>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</si>
  <si>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</si>
  <si>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</si>
  <si>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</si>
  <si>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</si>
  <si>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</si>
  <si>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</si>
  <si>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</si>
  <si>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</si>
  <si>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</si>
  <si>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</si>
  <si>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</si>
  <si>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</si>
  <si>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</si>
  <si>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</si>
  <si>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</si>
  <si>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</si>
  <si>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</si>
  <si>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</si>
  <si>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</si>
  <si>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</si>
  <si>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</si>
  <si>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</si>
  <si>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</si>
  <si>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</si>
  <si>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</si>
  <si>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</si>
  <si>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</si>
  <si>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</si>
  <si>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</si>
  <si>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</si>
  <si>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</si>
  <si>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</si>
  <si>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</si>
  <si>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</si>
  <si>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</si>
  <si>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</si>
  <si>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</si>
  <si>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</si>
  <si>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</si>
  <si>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</si>
  <si>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</si>
  <si>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</si>
  <si>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</si>
  <si>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</si>
  <si>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</si>
  <si>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</si>
  <si>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</si>
  <si>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</si>
  <si>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</si>
  <si>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</si>
  <si>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</si>
  <si>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</si>
  <si>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</si>
  <si>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</si>
  <si>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</si>
  <si>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</si>
  <si>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</si>
  <si>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</si>
  <si>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</si>
  <si>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</si>
  <si>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</si>
  <si>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</si>
  <si>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</si>
  <si>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</si>
  <si>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</si>
  <si>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</si>
  <si>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</si>
  <si>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</si>
  <si>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</si>
  <si>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</si>
  <si>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</si>
  <si>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</si>
  <si>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</si>
  <si>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</si>
  <si>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</si>
  <si>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</si>
  <si>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</si>
  <si>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</si>
  <si>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</si>
  <si>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</si>
  <si>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</si>
  <si>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</si>
  <si>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</si>
  <si>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</si>
  <si>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</si>
  <si>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</si>
  <si>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</si>
  <si>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</si>
  <si>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</si>
  <si>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</si>
  <si>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</si>
  <si>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</si>
  <si>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</si>
  <si>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</si>
  <si>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</si>
  <si>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</si>
  <si>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</si>
  <si>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</si>
  <si>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</si>
  <si>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</si>
  <si>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</si>
  <si>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</si>
  <si>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</si>
  <si>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</si>
  <si>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</si>
  <si>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</si>
  <si>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</si>
  <si>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</si>
  <si>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</si>
  <si>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</si>
  <si>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</si>
  <si>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</si>
  <si>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</si>
  <si>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</si>
  <si>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</si>
  <si>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</si>
  <si>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</si>
  <si>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</si>
  <si>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</si>
  <si>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</si>
  <si>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</si>
  <si>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</si>
  <si>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</si>
  <si>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</si>
  <si>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</si>
  <si>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</si>
  <si>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</si>
  <si>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</si>
  <si>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</si>
  <si>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</si>
  <si>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</si>
  <si>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</si>
  <si>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</si>
  <si>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</si>
  <si>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</si>
  <si>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</si>
  <si>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</si>
  <si>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</si>
  <si>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</si>
  <si>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</si>
  <si>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</si>
  <si>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</si>
  <si>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</si>
  <si>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</si>
  <si>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</si>
  <si>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</si>
  <si>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</si>
  <si>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</si>
  <si>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</si>
  <si>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</si>
  <si>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</si>
  <si>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</si>
  <si>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</si>
  <si>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</si>
  <si>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</si>
  <si>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</si>
  <si>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</si>
  <si>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</si>
  <si>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</si>
  <si>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</si>
  <si>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</si>
  <si>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</si>
  <si>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</si>
  <si>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</si>
  <si>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</si>
  <si>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</si>
  <si>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</si>
  <si>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</si>
  <si>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</si>
  <si>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</si>
  <si>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</si>
  <si>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</si>
  <si>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</si>
  <si>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</si>
  <si>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</si>
  <si>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</si>
  <si>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</si>
  <si>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</si>
  <si>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</si>
  <si>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</si>
  <si>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</si>
  <si>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</si>
  <si>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</si>
  <si>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</si>
  <si>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</si>
  <si>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</si>
  <si>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</si>
  <si>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</si>
  <si>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</si>
  <si>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</si>
  <si>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</si>
  <si>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</si>
  <si>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</si>
  <si>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</si>
  <si>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</si>
  <si>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</si>
  <si>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</si>
  <si>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</si>
  <si>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</si>
  <si>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</si>
  <si>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</si>
  <si>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</si>
  <si>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</si>
  <si>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</si>
  <si>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</si>
  <si>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</si>
  <si>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</si>
  <si>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</si>
  <si>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</si>
  <si>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</si>
  <si>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</si>
  <si>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</si>
  <si>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</si>
  <si>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</si>
  <si>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</si>
  <si>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</si>
  <si>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</si>
  <si>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</si>
  <si>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</si>
  <si>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</si>
  <si>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</si>
  <si>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</si>
  <si>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</si>
  <si>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</si>
  <si>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</si>
  <si>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</si>
  <si>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</si>
  <si>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</si>
  <si>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</si>
  <si>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</si>
  <si>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</si>
  <si>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</si>
  <si>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</si>
  <si>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</si>
  <si>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</si>
  <si>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</si>
  <si>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</si>
  <si>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</si>
  <si>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</si>
  <si>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</si>
  <si>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</si>
  <si>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</si>
  <si>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</si>
  <si>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</si>
  <si>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</si>
  <si>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</si>
  <si>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</si>
  <si>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</si>
  <si>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</si>
  <si>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</si>
  <si>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</si>
  <si>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</si>
  <si>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</si>
  <si>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</si>
  <si>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</si>
  <si>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</si>
  <si>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</si>
  <si>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</si>
  <si>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</si>
  <si>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</si>
  <si>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</si>
  <si>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</si>
  <si>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</si>
  <si>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</si>
  <si>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</si>
  <si>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</si>
  <si>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</si>
  <si>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</si>
  <si>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</si>
  <si>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</si>
  <si>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</si>
  <si>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</si>
  <si>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</si>
  <si>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</si>
  <si>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</si>
  <si>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</si>
  <si>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</si>
  <si>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</si>
  <si>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</si>
  <si>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</si>
  <si>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</si>
  <si>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</si>
  <si>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</si>
  <si>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</si>
  <si>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</si>
  <si>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</si>
  <si>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</si>
  <si>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</si>
  <si>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</si>
  <si>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</si>
  <si>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</si>
  <si>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</si>
  <si>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</si>
  <si>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</si>
  <si>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</si>
  <si>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</si>
  <si>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</si>
  <si>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</si>
  <si>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</si>
  <si>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</si>
  <si>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</si>
  <si>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</si>
  <si>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</si>
  <si>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</si>
  <si>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</si>
  <si>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</si>
  <si>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</si>
  <si>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</si>
  <si>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</si>
  <si>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</si>
  <si>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</si>
  <si>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</si>
  <si>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</si>
  <si>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</si>
  <si>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</si>
  <si>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</si>
  <si>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</si>
  <si>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</si>
  <si>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</si>
  <si>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</si>
  <si>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</si>
  <si>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</si>
  <si>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</si>
  <si>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</si>
  <si>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</si>
  <si>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</si>
  <si>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</si>
  <si>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</si>
  <si>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</si>
  <si>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</si>
  <si>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</si>
  <si>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</si>
  <si>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</si>
  <si>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</si>
  <si>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</si>
  <si>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</si>
  <si>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</si>
  <si>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</si>
  <si>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</si>
  <si>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</si>
  <si>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</si>
  <si>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</si>
  <si>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</si>
  <si>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</si>
  <si>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</si>
  <si>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</si>
  <si>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</si>
  <si>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</si>
  <si>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</si>
  <si>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</si>
  <si>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</si>
  <si>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</si>
  <si>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</si>
  <si>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</si>
  <si>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</si>
  <si>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</si>
  <si>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</si>
  <si>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</si>
  <si>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</si>
  <si>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</si>
  <si>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</si>
  <si>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</si>
  <si>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</si>
  <si>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</si>
  <si>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</si>
  <si>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</si>
  <si>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</si>
  <si>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</si>
  <si>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</si>
  <si>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</si>
  <si>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</si>
  <si>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</si>
  <si>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</si>
  <si>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</si>
  <si>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</si>
  <si>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</si>
  <si>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</si>
  <si>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</si>
  <si>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</si>
  <si>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</si>
  <si>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</si>
  <si>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</si>
  <si>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</si>
  <si>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</si>
  <si>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</si>
  <si>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</si>
  <si>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</si>
  <si>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</si>
  <si>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</si>
  <si>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</si>
  <si>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</si>
  <si>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</si>
  <si>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</si>
  <si>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</si>
  <si>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</si>
  <si>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</si>
  <si>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</si>
  <si>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</si>
  <si>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</si>
  <si>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</si>
  <si>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</si>
  <si>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</si>
  <si>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</si>
  <si>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</si>
  <si>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</si>
  <si>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</si>
  <si>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</si>
  <si>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</si>
  <si>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</si>
  <si>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</si>
  <si>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</si>
  <si>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</si>
  <si>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</si>
  <si>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</si>
  <si>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</si>
  <si>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</si>
  <si>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</si>
  <si>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</si>
  <si>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</si>
  <si>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</si>
  <si>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</si>
  <si>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</si>
  <si>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</si>
  <si>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</si>
  <si>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</si>
  <si>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</si>
  <si>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</si>
  <si>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</si>
  <si>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</si>
  <si>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</si>
  <si>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</si>
  <si>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</si>
  <si>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</si>
  <si>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</si>
  <si>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</si>
  <si>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</si>
  <si>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</si>
  <si>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</si>
  <si>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</si>
  <si>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</si>
  <si>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</si>
  <si>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</si>
  <si>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</si>
  <si>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</si>
  <si>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</si>
  <si>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</si>
  <si>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</si>
  <si>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</si>
  <si>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</si>
  <si>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</si>
  <si>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</si>
  <si>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</si>
  <si>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</si>
  <si>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</si>
  <si>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</si>
  <si>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</si>
  <si>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</si>
  <si>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</si>
  <si>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</si>
  <si>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</si>
  <si>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</si>
  <si>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</si>
  <si>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</si>
  <si>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</si>
  <si>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</si>
  <si>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</si>
  <si>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</si>
  <si>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</si>
  <si>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</si>
  <si>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</si>
  <si>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</si>
  <si>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</si>
  <si>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</si>
  <si>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</si>
  <si>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</si>
  <si>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</si>
  <si>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</si>
  <si>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</si>
  <si>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</si>
  <si>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</si>
  <si>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</si>
  <si>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</si>
  <si>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</si>
  <si>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</si>
  <si>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</si>
  <si>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</si>
  <si>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</si>
  <si>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</si>
  <si>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</si>
  <si>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</si>
  <si>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</si>
  <si>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</si>
  <si>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</si>
  <si>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</si>
  <si>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</si>
  <si>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</si>
  <si>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</si>
  <si>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</si>
  <si>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</si>
  <si>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</si>
  <si>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</si>
  <si>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</si>
  <si>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</si>
  <si>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</si>
  <si>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</si>
  <si>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</si>
  <si>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</si>
  <si>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</si>
  <si>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</si>
  <si>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</si>
  <si>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</si>
  <si>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</si>
  <si>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</si>
  <si>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</si>
  <si>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</si>
  <si>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</si>
  <si>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</si>
  <si>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</si>
  <si>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</si>
  <si>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</si>
  <si>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</si>
  <si>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</si>
  <si>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</si>
  <si>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</si>
  <si>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</si>
  <si>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</si>
  <si>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</si>
  <si>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</si>
  <si>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</si>
  <si>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</si>
  <si>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</si>
  <si>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</si>
  <si>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</si>
  <si>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</si>
  <si>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</si>
  <si>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</si>
  <si>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</si>
  <si>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</si>
  <si>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</si>
  <si>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</si>
  <si>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</si>
  <si>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</si>
  <si>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</si>
  <si>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</si>
  <si>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</si>
  <si>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</si>
  <si>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</si>
  <si>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</si>
  <si>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</si>
  <si>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</si>
  <si>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</si>
  <si>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</si>
  <si>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</si>
  <si>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</si>
  <si>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</si>
  <si>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</si>
  <si>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</si>
  <si>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</si>
  <si>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</si>
  <si>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</si>
  <si>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</si>
  <si>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</si>
  <si>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</si>
  <si>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</si>
  <si>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</si>
  <si>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</si>
  <si>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</si>
  <si>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</si>
  <si>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</si>
  <si>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</si>
  <si>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</si>
  <si>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</si>
  <si>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</si>
  <si>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</si>
  <si>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</si>
  <si>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</si>
  <si>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</si>
  <si>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</si>
  <si>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</si>
  <si>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</si>
  <si>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</si>
  <si>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</si>
  <si>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</si>
  <si>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</si>
  <si>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</si>
  <si>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</si>
  <si>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</si>
  <si>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</si>
  <si>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</si>
  <si>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</si>
  <si>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</si>
  <si>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</si>
  <si>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</si>
  <si>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</si>
  <si>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</si>
  <si>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</si>
  <si>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</si>
  <si>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</si>
  <si>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</si>
  <si>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</si>
  <si>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</si>
  <si>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</si>
  <si>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</si>
  <si>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</si>
  <si>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</si>
  <si>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</si>
  <si>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</si>
  <si>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</si>
  <si>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</si>
  <si>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</si>
  <si>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</si>
  <si>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</si>
  <si>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</si>
  <si>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</si>
  <si>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</si>
  <si>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</si>
  <si>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</si>
  <si>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</si>
  <si>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</si>
  <si>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</si>
  <si>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</si>
  <si>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</si>
  <si>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</si>
  <si>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</si>
  <si>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</si>
  <si>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</si>
  <si>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</si>
  <si>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</si>
  <si>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</si>
  <si>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</si>
  <si>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</si>
  <si>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</si>
  <si>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</si>
  <si>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</si>
  <si>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</si>
  <si>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</si>
  <si>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</si>
  <si>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</si>
  <si>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</si>
  <si>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</si>
  <si>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</si>
  <si>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</si>
  <si>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</si>
  <si>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</si>
  <si>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</si>
  <si>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</si>
  <si>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</si>
  <si>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</si>
  <si>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</si>
  <si>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</si>
  <si>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</si>
  <si>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</si>
  <si>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</si>
  <si>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</si>
  <si>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</si>
  <si>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</si>
  <si>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</si>
  <si>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</si>
  <si>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</si>
  <si>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</si>
  <si>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</si>
  <si>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</si>
  <si>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</si>
  <si>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</si>
  <si>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</si>
  <si>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</si>
  <si>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</si>
  <si>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</si>
  <si>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</si>
  <si>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</si>
  <si>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</si>
  <si>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</si>
  <si>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</si>
  <si>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</si>
  <si>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</si>
  <si>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</si>
  <si>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</si>
  <si>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</si>
  <si>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</si>
  <si>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</si>
  <si>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</si>
  <si>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</si>
  <si>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</si>
  <si>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</si>
  <si>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</si>
  <si>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</si>
  <si>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</si>
  <si>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</si>
  <si>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</si>
  <si>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</si>
  <si>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</si>
  <si>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</si>
  <si>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</si>
  <si>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</si>
  <si>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</si>
  <si>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</si>
  <si>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</si>
  <si>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</si>
  <si>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</si>
  <si>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</si>
  <si>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</si>
  <si>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</si>
  <si>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</si>
  <si>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</si>
  <si>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</si>
  <si>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</si>
  <si>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</si>
  <si>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</si>
  <si>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</si>
  <si>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</si>
  <si>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</si>
  <si>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</si>
  <si>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</si>
  <si>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</si>
  <si>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</si>
  <si>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</si>
  <si>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</si>
  <si>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</si>
  <si>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</si>
  <si>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</si>
  <si>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</si>
  <si>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</si>
  <si>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</si>
  <si>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</si>
  <si>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</si>
  <si>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</si>
  <si>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</si>
  <si>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</si>
  <si>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</si>
  <si>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</si>
  <si>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</si>
  <si>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</si>
  <si>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</si>
  <si>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</si>
  <si>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</si>
  <si>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</si>
  <si>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</si>
  <si>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</si>
  <si>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</si>
  <si>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</si>
  <si>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</si>
  <si>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</si>
  <si>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</si>
  <si>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</si>
  <si>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</si>
  <si>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</si>
  <si>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</si>
  <si>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</si>
  <si>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</si>
  <si>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</si>
  <si>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</si>
  <si>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</si>
  <si>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</si>
  <si>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</si>
  <si>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</si>
  <si>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</si>
  <si>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</si>
  <si>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</si>
  <si>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</si>
  <si>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</si>
  <si>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</si>
  <si>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</si>
  <si>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</si>
  <si>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</si>
  <si>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</si>
  <si>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</si>
  <si>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</si>
  <si>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</si>
  <si>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</si>
  <si>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</si>
  <si>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</si>
  <si>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</si>
  <si>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</si>
  <si>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</si>
  <si>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</si>
  <si>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</si>
  <si>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</si>
  <si>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</si>
  <si>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</si>
  <si>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</si>
  <si>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</si>
  <si>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</si>
  <si>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</si>
  <si>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</si>
  <si>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</si>
  <si>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</si>
  <si>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</si>
  <si>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</si>
  <si>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</si>
  <si>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</si>
  <si>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</si>
  <si>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</si>
  <si>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</si>
  <si>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</si>
  <si>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</si>
  <si>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</si>
  <si>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</si>
  <si>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</si>
  <si>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</si>
  <si>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</si>
  <si>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</si>
  <si>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</si>
  <si>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</si>
  <si>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</si>
  <si>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</si>
  <si>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</si>
  <si>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</si>
  <si>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</si>
  <si>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</si>
  <si>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</si>
  <si>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</si>
  <si>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</si>
  <si>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</si>
  <si>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</si>
  <si>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</si>
  <si>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</si>
  <si>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</si>
  <si>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</si>
  <si>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</si>
  <si>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</si>
  <si>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</si>
  <si>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</si>
  <si>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</si>
  <si>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</si>
  <si>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</si>
  <si>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</si>
  <si>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</si>
  <si>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</si>
  <si>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</si>
  <si>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</si>
  <si>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</si>
  <si>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</si>
  <si>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</si>
  <si>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</si>
  <si>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</si>
  <si>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</si>
  <si>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</si>
  <si>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</si>
  <si>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</si>
  <si>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</si>
  <si>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</si>
  <si>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</si>
  <si>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</si>
  <si>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</si>
  <si>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</si>
  <si>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</si>
  <si>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</si>
  <si>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</si>
  <si>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</si>
  <si>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</si>
  <si>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</si>
  <si>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</si>
  <si>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</si>
  <si>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</si>
  <si>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</si>
  <si>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</si>
  <si>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</si>
  <si>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</si>
  <si>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</si>
  <si>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</si>
  <si>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</si>
  <si>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</si>
  <si>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</si>
  <si>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</si>
  <si>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</si>
  <si>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</si>
  <si>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</si>
  <si>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</si>
  <si>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</si>
  <si>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</si>
  <si>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</si>
  <si>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</si>
  <si>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</si>
  <si>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</si>
  <si>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</si>
  <si>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</si>
  <si>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</si>
  <si>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</si>
  <si>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</si>
  <si>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</si>
  <si>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</si>
  <si>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</si>
  <si>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</si>
  <si>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</si>
  <si>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</si>
  <si>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</si>
  <si>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</si>
  <si>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</si>
  <si>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</si>
  <si>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</si>
  <si>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</si>
  <si>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</si>
  <si>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</si>
  <si>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</si>
  <si>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</si>
  <si>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</si>
  <si>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</si>
  <si>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</si>
  <si>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</si>
  <si>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</si>
  <si>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</si>
  <si>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</si>
  <si>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</si>
  <si>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</si>
  <si>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</si>
  <si>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</si>
  <si>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</si>
  <si>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</si>
  <si>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</si>
  <si>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</si>
  <si>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</si>
  <si>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</si>
  <si>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</si>
  <si>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</si>
  <si>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</si>
  <si>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</si>
  <si>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</si>
  <si>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</si>
  <si>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</si>
  <si>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</si>
  <si>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</si>
  <si>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</si>
  <si>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</si>
  <si>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</si>
  <si>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</si>
  <si>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</si>
  <si>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</si>
  <si>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</si>
  <si>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</si>
  <si>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</si>
  <si>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</si>
  <si>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</si>
  <si>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</si>
  <si>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</si>
  <si>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</si>
  <si>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</si>
  <si>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</si>
  <si>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</si>
  <si>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</si>
  <si>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</si>
  <si>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</si>
  <si>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</si>
  <si>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</si>
  <si>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</si>
  <si>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</si>
  <si>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</si>
  <si>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</si>
  <si>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</si>
  <si>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</si>
  <si>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</si>
  <si>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</si>
  <si>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</si>
  <si>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</si>
  <si>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</si>
  <si>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</si>
  <si>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</si>
  <si>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</si>
  <si>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</si>
  <si>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</si>
  <si>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</si>
  <si>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</si>
  <si>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</si>
  <si>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</si>
  <si>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</si>
  <si>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</si>
  <si>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</si>
  <si>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</si>
  <si>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</si>
  <si>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</si>
  <si>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</si>
  <si>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</si>
  <si>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</si>
  <si>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</si>
  <si>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</si>
  <si>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</si>
  <si>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</si>
  <si>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</si>
  <si>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</si>
  <si>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</si>
  <si>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</si>
  <si>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</si>
  <si>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</si>
  <si>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</si>
  <si>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</si>
  <si>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</si>
  <si>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</si>
  <si>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</si>
  <si>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</si>
  <si>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</si>
  <si>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</si>
  <si>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</si>
  <si>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</si>
  <si>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</si>
  <si>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</si>
  <si>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</si>
  <si>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</si>
  <si>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</si>
  <si>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</si>
  <si>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</si>
  <si>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</si>
  <si>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</si>
  <si>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</si>
  <si>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</si>
  <si>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</si>
  <si>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</si>
  <si>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</si>
  <si>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</si>
  <si>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</si>
  <si>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</si>
  <si>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</si>
  <si>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</si>
  <si>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</si>
  <si>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</si>
  <si>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</si>
  <si>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</si>
  <si>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</si>
  <si>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</si>
  <si>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</si>
  <si>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</si>
  <si>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</si>
  <si>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</si>
  <si>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</si>
  <si>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</si>
  <si>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</si>
  <si>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</si>
  <si>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</si>
  <si>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</si>
  <si>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</si>
  <si>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</si>
  <si>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</si>
  <si>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</si>
  <si>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</si>
  <si>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</si>
  <si>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</si>
  <si>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</si>
  <si>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</si>
  <si>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</si>
  <si>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</si>
  <si>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</si>
  <si>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</si>
  <si>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</si>
  <si>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</si>
  <si>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</si>
  <si>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</si>
  <si>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</si>
  <si>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</si>
  <si>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</si>
  <si>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</si>
  <si>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</si>
  <si>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</si>
  <si>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</si>
  <si>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</si>
  <si>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</si>
  <si>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</si>
  <si>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</si>
  <si>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</si>
  <si>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</si>
  <si>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</si>
  <si>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</si>
  <si>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</si>
  <si>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</si>
  <si>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</si>
  <si>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</si>
  <si>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</si>
  <si>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</si>
  <si>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</si>
  <si>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</si>
  <si>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</si>
  <si>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</si>
  <si>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</si>
  <si>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</si>
  <si>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</si>
  <si>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</si>
  <si>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</si>
  <si>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</si>
  <si>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</si>
  <si>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</si>
  <si>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</si>
  <si>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</si>
  <si>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</si>
  <si>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</si>
  <si>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</si>
  <si>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</si>
  <si>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</si>
  <si>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</si>
  <si>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</si>
  <si>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</si>
  <si>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</si>
  <si>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</si>
  <si>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</si>
  <si>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</si>
  <si>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</si>
  <si>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</si>
  <si>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</si>
  <si>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</si>
  <si>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</si>
  <si>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</si>
  <si>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</si>
  <si>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</si>
  <si>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</si>
  <si>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</si>
  <si>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</si>
  <si>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</si>
  <si>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</si>
  <si>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</si>
  <si>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</si>
  <si>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</si>
  <si>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</si>
  <si>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</si>
  <si>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</si>
  <si>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</si>
  <si>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</si>
  <si>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</si>
  <si>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</si>
  <si>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</si>
  <si>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</si>
  <si>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</si>
  <si>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</si>
  <si>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</si>
  <si>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</si>
  <si>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</si>
  <si>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</si>
  <si>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</si>
  <si>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</si>
  <si>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</si>
  <si>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</si>
  <si>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</si>
  <si>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</si>
  <si>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</si>
  <si>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</si>
  <si>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</si>
  <si>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</si>
  <si>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</si>
  <si>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</si>
  <si>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</si>
  <si>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</si>
  <si>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</si>
  <si>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</si>
  <si>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</si>
  <si>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</si>
  <si>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</si>
  <si>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</si>
  <si>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</si>
  <si>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</si>
  <si>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</si>
  <si>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</si>
  <si>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</si>
  <si>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</si>
  <si>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</si>
  <si>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</si>
  <si>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</si>
  <si>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</si>
  <si>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</si>
  <si>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</si>
  <si>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</si>
  <si>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</si>
  <si>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</si>
  <si>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</si>
  <si>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</si>
  <si>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</si>
  <si>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</si>
  <si>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</si>
  <si>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</si>
  <si>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</si>
  <si>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</si>
  <si>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</si>
  <si>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</si>
  <si>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</si>
  <si>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</si>
  <si>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</si>
  <si>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</si>
  <si>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</si>
  <si>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</si>
  <si>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</si>
  <si>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</si>
  <si>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</si>
  <si>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</si>
  <si>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</si>
  <si>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</si>
  <si>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</si>
  <si>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</si>
  <si>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</si>
  <si>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</si>
  <si>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</si>
  <si>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</si>
  <si>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</si>
  <si>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</si>
  <si>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</si>
  <si>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</si>
  <si>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</si>
  <si>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</si>
  <si>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</si>
  <si>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</si>
  <si>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</si>
  <si>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</si>
  <si>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</si>
  <si>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</si>
  <si>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</si>
  <si>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</si>
  <si>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</si>
  <si>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</si>
  <si>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</si>
  <si>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</si>
  <si>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</si>
  <si>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</si>
  <si>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</si>
  <si>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</si>
  <si>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</si>
  <si>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</si>
  <si>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</si>
  <si>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</si>
  <si>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</si>
  <si>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</si>
  <si>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</si>
  <si>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</si>
  <si>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</si>
  <si>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</si>
  <si>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</si>
  <si>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</si>
  <si>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</si>
  <si>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</si>
  <si>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</si>
  <si>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</si>
  <si>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</si>
  <si>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</si>
  <si>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</si>
  <si>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</si>
  <si>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</si>
  <si>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</si>
  <si>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</si>
  <si>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</si>
  <si>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</si>
  <si>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</si>
  <si>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</si>
  <si>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</si>
  <si>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</si>
  <si>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</si>
  <si>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</si>
  <si>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</si>
  <si>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</si>
  <si>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</si>
  <si>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</si>
  <si>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</si>
  <si>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</si>
  <si>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</si>
  <si>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</si>
  <si>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</si>
  <si>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</si>
  <si>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</si>
  <si>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</si>
  <si>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</si>
  <si>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</si>
  <si>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</si>
  <si>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</si>
  <si>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</si>
  <si>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</si>
  <si>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</si>
  <si>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</si>
  <si>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</si>
  <si>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</si>
  <si>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</si>
  <si>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</si>
  <si>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</si>
  <si>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</si>
  <si>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</si>
  <si>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</si>
  <si>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</si>
  <si>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</si>
  <si>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</si>
  <si>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</si>
  <si>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</si>
  <si>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</si>
  <si>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</si>
  <si>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</si>
  <si>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</si>
  <si>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</si>
  <si>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</si>
  <si>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</si>
  <si>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</si>
  <si>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</si>
  <si>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</si>
  <si>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</si>
  <si>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</si>
  <si>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</si>
  <si>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</si>
  <si>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</si>
  <si>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</si>
  <si>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</si>
  <si>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</si>
  <si>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</si>
  <si>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</si>
  <si>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</si>
  <si>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</si>
  <si>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</si>
  <si>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</si>
  <si>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</si>
  <si>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</si>
  <si>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</si>
  <si>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</si>
  <si>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</si>
  <si>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</si>
  <si>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</si>
  <si>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</si>
  <si>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</si>
  <si>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</si>
  <si>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</si>
  <si>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</si>
  <si>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</si>
  <si>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</si>
  <si>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</si>
  <si>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</si>
  <si>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</si>
  <si>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</si>
  <si>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</si>
  <si>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</si>
  <si>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</si>
  <si>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</si>
  <si>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</si>
  <si>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</si>
  <si>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</si>
  <si>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</si>
  <si>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</si>
  <si>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</si>
  <si>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</si>
  <si>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</si>
  <si>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</si>
  <si>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</si>
  <si>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</si>
  <si>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</si>
  <si>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</si>
  <si>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</si>
  <si>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</si>
  <si>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</si>
  <si>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</si>
  <si>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</si>
  <si>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</si>
  <si>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</si>
  <si>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</si>
  <si>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</si>
  <si>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</si>
  <si>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</si>
  <si>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</si>
  <si>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</si>
  <si>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</si>
  <si>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</si>
  <si>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</si>
  <si>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</si>
  <si>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</si>
  <si>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</si>
  <si>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</si>
  <si>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</si>
  <si>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</si>
  <si>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</si>
  <si>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</si>
  <si>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</si>
  <si>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</si>
  <si>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</si>
  <si>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</si>
  <si>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</si>
  <si>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</si>
  <si>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</si>
  <si>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</si>
  <si>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</si>
  <si>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</si>
  <si>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</si>
  <si>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</si>
  <si>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</si>
  <si>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</si>
  <si>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</si>
  <si>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</si>
  <si>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</si>
  <si>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</si>
  <si>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</si>
  <si>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</si>
  <si>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</si>
  <si>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</si>
  <si>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</si>
  <si>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</si>
  <si>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</si>
  <si>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</si>
  <si>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</si>
  <si>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</si>
  <si>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</si>
  <si>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</si>
  <si>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</si>
  <si>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</si>
  <si>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</si>
  <si>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</si>
  <si>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</si>
  <si>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</si>
  <si>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</si>
  <si>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</si>
  <si>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</si>
  <si>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</si>
  <si>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</si>
  <si>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</si>
  <si>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</si>
  <si>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</si>
  <si>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</si>
  <si>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</si>
  <si>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</si>
  <si>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</si>
  <si>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</si>
  <si>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</si>
  <si>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</si>
  <si>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</si>
  <si>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</si>
  <si>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</si>
  <si>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</si>
  <si>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</si>
  <si>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</si>
  <si>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</si>
  <si>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</si>
  <si>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</si>
  <si>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</si>
  <si>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</si>
  <si>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</si>
  <si>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</si>
  <si>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</si>
  <si>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</si>
  <si>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</si>
  <si>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</si>
  <si>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</si>
  <si>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</si>
  <si>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</si>
  <si>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</si>
  <si>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</si>
  <si>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</si>
  <si>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</si>
  <si>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</si>
  <si>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</si>
  <si>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</si>
  <si>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</si>
  <si>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</si>
  <si>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</si>
  <si>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</si>
  <si>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</si>
  <si>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</si>
  <si>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</si>
  <si>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</si>
  <si>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</si>
  <si>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</si>
  <si>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</si>
  <si>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</si>
  <si>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</si>
  <si>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</si>
  <si>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</si>
  <si>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</si>
  <si>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</si>
  <si>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</si>
  <si>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</si>
  <si>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</si>
  <si>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</si>
  <si>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</si>
  <si>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</si>
  <si>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</si>
  <si>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</si>
  <si>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</si>
  <si>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</si>
  <si>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</si>
  <si>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</si>
  <si>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</si>
  <si>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</si>
  <si>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</si>
  <si>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</si>
  <si>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</si>
  <si>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</si>
  <si>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</si>
  <si>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</si>
  <si>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</si>
  <si>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</si>
  <si>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</si>
  <si>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</si>
  <si>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</si>
  <si>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</si>
  <si>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</si>
  <si>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</si>
  <si>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</si>
  <si>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</si>
  <si>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</si>
  <si>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</si>
  <si>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</si>
  <si>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</si>
  <si>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</si>
  <si>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</si>
  <si>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</si>
  <si>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</si>
  <si>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</si>
  <si>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</si>
  <si>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</si>
  <si>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</si>
  <si>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</si>
  <si>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</si>
  <si>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</si>
  <si>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</si>
  <si>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</si>
  <si>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</si>
  <si>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</si>
  <si>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</si>
  <si>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</si>
  <si>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</si>
  <si>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</si>
  <si>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</si>
  <si>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</si>
  <si>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</si>
  <si>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</si>
  <si>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</si>
  <si>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</si>
  <si>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</si>
  <si>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</si>
  <si>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</si>
  <si>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</si>
  <si>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</si>
  <si>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</si>
  <si>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</si>
  <si>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</si>
  <si>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</si>
  <si>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</si>
  <si>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</si>
  <si>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</si>
  <si>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</si>
  <si>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</si>
  <si>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</si>
  <si>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</si>
  <si>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</si>
  <si>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</si>
  <si>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</si>
  <si>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</si>
  <si>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</si>
  <si>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</si>
  <si>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</si>
  <si>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</si>
  <si>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</si>
  <si>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</si>
  <si>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</si>
  <si>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</si>
  <si>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</si>
  <si>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</si>
  <si>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</si>
  <si>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</si>
  <si>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</si>
  <si>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</si>
  <si>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</si>
  <si>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</si>
  <si>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</si>
  <si>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</si>
  <si>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</si>
  <si>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</si>
  <si>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</si>
  <si>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</si>
  <si>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</si>
  <si>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</si>
  <si>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</si>
  <si>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</si>
  <si>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</si>
  <si>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</si>
  <si>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</si>
  <si>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</si>
  <si>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</si>
  <si>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</si>
  <si>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</si>
  <si>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</si>
  <si>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</si>
  <si>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</si>
  <si>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</si>
  <si>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</si>
  <si>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</si>
  <si>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</si>
  <si>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</si>
  <si>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</si>
  <si>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</si>
  <si>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</si>
  <si>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</si>
  <si>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</si>
  <si>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</si>
  <si>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</si>
  <si>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</si>
  <si>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</si>
  <si>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</si>
  <si>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</si>
  <si>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</si>
  <si>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</si>
  <si>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</si>
  <si>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</si>
  <si>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</si>
  <si>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</si>
  <si>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</si>
  <si>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</si>
  <si>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</si>
  <si>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</si>
  <si>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</si>
  <si>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</si>
  <si>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</si>
  <si>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</si>
  <si>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</si>
  <si>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</si>
  <si>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</si>
  <si>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</si>
  <si>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</si>
  <si>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</si>
  <si>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</si>
  <si>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</si>
  <si>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</si>
  <si>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</si>
  <si>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</si>
  <si>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</si>
  <si>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</si>
  <si>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</si>
  <si>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</si>
  <si>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</si>
  <si>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</si>
  <si>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</si>
  <si>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</si>
  <si>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</si>
  <si>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</si>
  <si>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</si>
  <si>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</si>
  <si>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</si>
  <si>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</si>
  <si>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</si>
  <si>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</si>
  <si>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</si>
  <si>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</si>
  <si>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</si>
  <si>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</si>
  <si>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</si>
  <si>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</si>
  <si>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</si>
  <si>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</si>
  <si>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</si>
  <si>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</si>
  <si>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</si>
  <si>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</si>
  <si>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</si>
  <si>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</si>
  <si>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</si>
  <si>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</si>
  <si>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</si>
  <si>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</si>
  <si>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</si>
  <si>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</si>
  <si>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</si>
  <si>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</si>
  <si>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</si>
  <si>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</si>
  <si>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</si>
  <si>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</si>
  <si>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</si>
  <si>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</si>
  <si>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</si>
  <si>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</si>
  <si>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</si>
  <si>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</si>
  <si>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</si>
  <si>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</si>
  <si>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</si>
  <si>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</si>
  <si>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</si>
  <si>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</si>
  <si>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</si>
  <si>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</si>
  <si>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</si>
  <si>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</si>
  <si>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</si>
  <si>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</si>
  <si>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</si>
  <si>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</si>
  <si>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</si>
  <si>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</si>
  <si>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</si>
  <si>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</si>
  <si>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</si>
  <si>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</si>
  <si>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</si>
  <si>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</si>
  <si>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</si>
  <si>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</si>
  <si>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</si>
  <si>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</si>
  <si>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</si>
  <si>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</si>
  <si>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</si>
  <si>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</si>
  <si>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</si>
  <si>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</si>
  <si>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</si>
  <si>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</si>
  <si>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</si>
  <si>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</si>
  <si>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</si>
  <si>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</si>
  <si>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</si>
  <si>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</si>
  <si>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</si>
  <si>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</si>
  <si>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</si>
  <si>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</si>
  <si>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</si>
  <si>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</si>
  <si>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</si>
  <si>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</si>
  <si>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</si>
  <si>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</si>
  <si>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</si>
  <si>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</si>
  <si>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</si>
  <si>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</si>
  <si>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</si>
  <si>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</si>
  <si>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</si>
  <si>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</si>
  <si>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</si>
  <si>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</si>
  <si>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</si>
  <si>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</si>
  <si>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</si>
  <si>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</si>
  <si>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</si>
  <si>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</si>
  <si>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</si>
  <si>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</si>
  <si>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</si>
  <si>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</si>
  <si>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</si>
  <si>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</si>
  <si>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</si>
  <si>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</si>
  <si>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</si>
  <si>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</si>
  <si>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</si>
  <si>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</si>
  <si>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</si>
  <si>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</si>
  <si>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</si>
  <si>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</si>
  <si>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</si>
  <si>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</si>
  <si>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</si>
  <si>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</si>
  <si>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</si>
  <si>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</si>
  <si>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</si>
  <si>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</si>
  <si>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</si>
  <si>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</si>
  <si>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</si>
  <si>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</si>
  <si>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</si>
  <si>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</si>
  <si>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</si>
  <si>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</si>
  <si>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</si>
  <si>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</si>
  <si>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</si>
  <si>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</si>
  <si>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</si>
  <si>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</si>
  <si>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</si>
  <si>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</si>
  <si>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</si>
  <si>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</si>
  <si>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</si>
  <si>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</si>
  <si>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</si>
  <si>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</si>
  <si>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</si>
  <si>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</si>
  <si>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</si>
  <si>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</si>
  <si>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</si>
  <si>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</si>
  <si>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</si>
  <si>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</si>
  <si>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</si>
  <si>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</si>
  <si>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</si>
  <si>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</si>
  <si>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</si>
  <si>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</si>
  <si>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</si>
  <si>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</si>
  <si>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</si>
  <si>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</si>
  <si>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</si>
  <si>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</si>
  <si>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</si>
  <si>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</si>
  <si>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</si>
  <si>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</si>
  <si>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</si>
  <si>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</si>
  <si>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</si>
  <si>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</si>
  <si>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</si>
  <si>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</si>
  <si>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</si>
  <si>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</si>
  <si>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</si>
  <si>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</si>
  <si>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</si>
  <si>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</si>
  <si>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</si>
  <si>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</si>
  <si>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</si>
  <si>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</si>
  <si>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</si>
  <si>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</si>
  <si>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</si>
  <si>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</si>
  <si>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</si>
  <si>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</si>
  <si>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</si>
  <si>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</si>
  <si>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</si>
  <si>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</si>
  <si>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</si>
  <si>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</si>
  <si>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</si>
  <si>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</si>
  <si>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</si>
  <si>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</si>
  <si>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</si>
  <si>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</si>
  <si>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</si>
  <si>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</si>
  <si>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</si>
  <si>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</si>
  <si>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</si>
  <si>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</si>
  <si>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</si>
  <si>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</si>
  <si>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</si>
  <si>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</si>
  <si>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</si>
  <si>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</si>
  <si>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</si>
  <si>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</si>
  <si>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</si>
  <si>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</si>
  <si>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</si>
  <si>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</si>
  <si>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</si>
  <si>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</si>
  <si>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</si>
  <si>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</si>
  <si>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</si>
  <si>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</si>
  <si>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</si>
  <si>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</si>
  <si>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</si>
  <si>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</si>
  <si>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</si>
  <si>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</si>
  <si>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</si>
  <si>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</si>
  <si>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</si>
  <si>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</si>
  <si>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</si>
  <si>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</si>
  <si>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</si>
  <si>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</si>
  <si>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</si>
  <si>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</si>
  <si>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</si>
  <si>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</si>
  <si>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</si>
  <si>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</si>
  <si>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</si>
  <si>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</si>
  <si>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</si>
  <si>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</si>
  <si>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</si>
  <si>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</si>
  <si>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</si>
  <si>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</si>
  <si>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</si>
  <si>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</si>
  <si>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</si>
  <si>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</si>
  <si>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</si>
  <si>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</si>
  <si>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</si>
  <si>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</si>
  <si>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</si>
  <si>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</si>
  <si>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</si>
  <si>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</si>
  <si>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</si>
  <si>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</si>
  <si>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</si>
  <si>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</si>
  <si>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</si>
  <si>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</si>
  <si>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</si>
  <si>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</si>
  <si>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</si>
  <si>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</si>
  <si>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</si>
  <si>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</si>
  <si>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</si>
  <si>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</si>
  <si>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</si>
  <si>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</si>
  <si>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</si>
  <si>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</si>
  <si>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</si>
  <si>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</si>
  <si>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</si>
  <si>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</si>
  <si>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</si>
  <si>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</si>
  <si>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</si>
  <si>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</si>
  <si>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</si>
  <si>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</si>
  <si>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</si>
  <si>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</si>
  <si>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</si>
  <si>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</si>
  <si>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</si>
  <si>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</si>
  <si>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</si>
  <si>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</si>
  <si>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</si>
  <si>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</si>
  <si>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</si>
  <si>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</si>
  <si>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</si>
  <si>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</si>
  <si>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</si>
  <si>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</si>
  <si>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</si>
  <si>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</si>
  <si>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</si>
  <si>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</si>
  <si>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</si>
  <si>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</si>
  <si>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</si>
  <si>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</si>
  <si>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</si>
  <si>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</si>
  <si>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</si>
  <si>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</si>
  <si>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</si>
  <si>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</si>
  <si>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</si>
  <si>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</si>
  <si>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</si>
  <si>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</si>
  <si>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</si>
  <si>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</si>
  <si>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</si>
  <si>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</si>
  <si>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</si>
  <si>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</si>
  <si>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</si>
  <si>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</si>
  <si>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</si>
  <si>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</si>
  <si>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</si>
  <si>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</si>
  <si>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</si>
  <si>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</si>
  <si>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</si>
  <si>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</si>
  <si>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</si>
  <si>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</si>
  <si>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</si>
  <si>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</si>
  <si>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</si>
  <si>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</si>
  <si>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</si>
  <si>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</si>
  <si>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</si>
  <si>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</si>
  <si>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</si>
  <si>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</si>
  <si>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</si>
  <si>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</si>
  <si>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</si>
  <si>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</si>
  <si>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</si>
  <si>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</si>
  <si>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</si>
  <si>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</si>
  <si>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</si>
  <si>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</si>
  <si>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</si>
  <si>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</si>
  <si>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</si>
  <si>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</si>
  <si>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</si>
  <si>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</si>
  <si>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</si>
  <si>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</si>
  <si>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</si>
  <si>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</si>
  <si>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</si>
  <si>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</si>
  <si>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</si>
  <si>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</si>
  <si>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</si>
  <si>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</si>
  <si>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</si>
  <si>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</si>
  <si>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</si>
  <si>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</si>
  <si>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</si>
  <si>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</si>
  <si>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</si>
  <si>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</si>
  <si>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</si>
  <si>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</si>
  <si>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</si>
  <si>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</si>
  <si>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</si>
  <si>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</si>
  <si>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</si>
  <si>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</si>
  <si>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</si>
  <si>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</si>
  <si>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</si>
  <si>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</si>
  <si>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</si>
  <si>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</si>
  <si>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</si>
  <si>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</si>
  <si>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</si>
  <si>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</si>
  <si>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</si>
  <si>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</si>
  <si>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</si>
  <si>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</si>
  <si>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</si>
  <si>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</si>
  <si>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</si>
  <si>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</si>
  <si>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</si>
  <si>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</si>
  <si>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</si>
  <si>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</si>
  <si>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</si>
  <si>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</si>
  <si>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</si>
  <si>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</si>
  <si>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</si>
  <si>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</si>
  <si>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</si>
  <si>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</si>
  <si>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</si>
  <si>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</si>
  <si>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</si>
  <si>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</si>
  <si>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</si>
  <si>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</si>
  <si>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</si>
  <si>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</si>
  <si>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</si>
  <si>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</si>
  <si>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</si>
  <si>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</si>
  <si>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</si>
  <si>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</si>
  <si>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</si>
  <si>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</si>
  <si>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</si>
  <si>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</si>
  <si>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</si>
  <si>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</si>
  <si>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</si>
  <si>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</si>
  <si>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</si>
  <si>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</si>
  <si>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</si>
  <si>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</si>
  <si>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</si>
  <si>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</si>
  <si>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</si>
  <si>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</si>
  <si>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</si>
  <si>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</si>
  <si>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</si>
  <si>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</si>
  <si>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</si>
  <si>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</si>
  <si>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</si>
  <si>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</si>
  <si>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</si>
  <si>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</si>
  <si>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</si>
  <si>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</si>
  <si>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</si>
  <si>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</si>
  <si>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</si>
  <si>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</si>
  <si>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</si>
  <si>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</si>
  <si>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</si>
  <si>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</si>
  <si>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</si>
  <si>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</si>
  <si>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</si>
  <si>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</si>
  <si>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</si>
  <si>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</si>
  <si>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</si>
  <si>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</si>
  <si>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</si>
  <si>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</si>
  <si>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</si>
  <si>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</si>
  <si>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</si>
  <si>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</si>
  <si>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</si>
  <si>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</si>
  <si>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</si>
  <si>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</si>
  <si>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</si>
  <si>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</si>
  <si>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</si>
  <si>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</si>
  <si>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</si>
  <si>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</si>
  <si>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</si>
  <si>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</si>
  <si>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</si>
  <si>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</si>
  <si>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</si>
  <si>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</si>
  <si>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</si>
  <si>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</si>
  <si>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</si>
  <si>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</si>
  <si>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</si>
  <si>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</si>
  <si>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</si>
  <si>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</si>
  <si>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</si>
  <si>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</si>
  <si>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</si>
  <si>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</si>
  <si>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</si>
  <si>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</si>
  <si>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</si>
  <si>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</si>
  <si>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</si>
  <si>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</si>
  <si>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</si>
  <si>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</si>
  <si>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</si>
  <si>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</si>
  <si>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</si>
  <si>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</si>
  <si>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</si>
  <si>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</si>
  <si>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</si>
  <si>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</si>
  <si>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</si>
  <si>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</si>
  <si>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</si>
  <si>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</si>
  <si>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</si>
  <si>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</si>
  <si>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</si>
  <si>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</si>
  <si>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</si>
  <si>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</si>
  <si>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</si>
  <si>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</si>
  <si>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</si>
  <si>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</si>
  <si>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</si>
  <si>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</si>
  <si>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</si>
  <si>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</si>
  <si>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</si>
  <si>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</si>
  <si>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</si>
  <si>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</si>
  <si>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</si>
  <si>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</si>
  <si>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</si>
  <si>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</si>
  <si>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</si>
  <si>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</si>
  <si>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</si>
  <si>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</si>
  <si>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</si>
  <si>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</si>
  <si>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</si>
  <si>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</si>
  <si>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</si>
  <si>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</si>
  <si>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</si>
  <si>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</si>
  <si>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</si>
  <si>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</si>
  <si>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</si>
  <si>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</si>
  <si>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</si>
  <si>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</si>
  <si>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</si>
  <si>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</si>
  <si>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</si>
  <si>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</si>
  <si>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</si>
  <si>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</si>
  <si>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</si>
  <si>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</si>
  <si>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</si>
  <si>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</si>
  <si>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</si>
  <si>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</si>
  <si>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</si>
  <si>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</si>
  <si>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</si>
  <si>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</si>
  <si>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</si>
  <si>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</si>
  <si>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</si>
  <si>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</si>
  <si>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</si>
  <si>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</si>
  <si>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</si>
  <si>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</si>
  <si>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</si>
  <si>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</si>
  <si>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</si>
  <si>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</si>
  <si>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</si>
  <si>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</si>
  <si>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</si>
  <si>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</si>
  <si>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</si>
  <si>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</si>
  <si>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</si>
  <si>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</si>
  <si>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</si>
  <si>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</si>
  <si>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</si>
  <si>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</si>
  <si>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</si>
  <si>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</si>
  <si>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</si>
  <si>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</si>
  <si>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</si>
  <si>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</si>
  <si>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</si>
  <si>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</si>
  <si>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</si>
  <si>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</si>
  <si>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</si>
  <si>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</si>
  <si>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</si>
  <si>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</si>
  <si>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</si>
  <si>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</si>
  <si>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</si>
  <si>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</si>
  <si>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</si>
  <si>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</si>
  <si>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</si>
  <si>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</si>
  <si>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</si>
  <si>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</si>
  <si>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</si>
  <si>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</si>
  <si>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</si>
  <si>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</si>
  <si>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</si>
  <si>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</si>
  <si>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</si>
  <si>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</si>
  <si>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</si>
  <si>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</si>
  <si>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</si>
  <si>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</si>
  <si>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</si>
  <si>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</si>
  <si>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</si>
  <si>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</si>
  <si>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</si>
  <si>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</si>
  <si>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</si>
  <si>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</si>
  <si>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</si>
  <si>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</si>
  <si>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</si>
  <si>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</si>
  <si>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</si>
  <si>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</si>
  <si>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</si>
  <si>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</si>
  <si>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</si>
  <si>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</si>
  <si>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</si>
  <si>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</si>
  <si>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</si>
  <si>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</si>
  <si>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</si>
  <si>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</si>
  <si>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</si>
  <si>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</si>
  <si>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</si>
  <si>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</si>
  <si>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</si>
  <si>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</si>
  <si>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</si>
  <si>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</si>
  <si>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</si>
  <si>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</si>
  <si>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</si>
  <si>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</si>
  <si>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</si>
  <si>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</si>
  <si>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</si>
  <si>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</si>
  <si>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</si>
  <si>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</si>
  <si>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</si>
  <si>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</si>
  <si>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</si>
  <si>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</si>
  <si>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</si>
  <si>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</si>
  <si>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</si>
  <si>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</si>
  <si>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</si>
  <si>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</si>
  <si>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</si>
  <si>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</si>
  <si>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</si>
  <si>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</si>
  <si>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</si>
  <si>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</si>
  <si>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</si>
  <si>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</si>
  <si>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</si>
  <si>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</si>
  <si>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</si>
  <si>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</si>
  <si>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</si>
  <si>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</si>
  <si>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</si>
  <si>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</si>
  <si>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</si>
  <si>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</si>
  <si>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</si>
  <si>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</si>
  <si>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</si>
  <si>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</si>
  <si>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</si>
  <si>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</si>
  <si>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</si>
  <si>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</si>
  <si>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</si>
  <si>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</si>
  <si>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</si>
  <si>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</si>
  <si>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</si>
  <si>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</si>
  <si>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</si>
  <si>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</si>
  <si>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</si>
  <si>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</si>
  <si>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</si>
  <si>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</si>
  <si>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</si>
  <si>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</si>
  <si>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</si>
  <si>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</si>
  <si>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</si>
  <si>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</si>
  <si>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</si>
  <si>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</si>
  <si>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</si>
  <si>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</si>
  <si>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</si>
  <si>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</si>
  <si>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</si>
  <si>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</si>
  <si>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</si>
  <si>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</si>
  <si>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</si>
  <si>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</si>
  <si>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</si>
  <si>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</si>
  <si>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</si>
  <si>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</si>
  <si>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</si>
  <si>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</si>
  <si>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</si>
  <si>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</si>
  <si>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</si>
  <si>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</si>
  <si>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</si>
  <si>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</si>
  <si>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</si>
  <si>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</si>
  <si>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</si>
  <si>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</si>
  <si>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</si>
  <si>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</si>
  <si>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</si>
  <si>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</si>
  <si>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</si>
  <si>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</si>
  <si>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</si>
  <si>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</si>
  <si>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</si>
  <si>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</si>
  <si>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</si>
  <si>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</si>
  <si>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</si>
  <si>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</si>
  <si>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</si>
  <si>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</si>
  <si>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</si>
  <si>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</si>
  <si>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</si>
  <si>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</si>
  <si>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</si>
  <si>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</si>
  <si>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</si>
  <si>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</si>
  <si>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</si>
  <si>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</si>
  <si>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</si>
  <si>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</si>
  <si>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</si>
  <si>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</si>
  <si>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</si>
  <si>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</si>
  <si>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</si>
  <si>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</si>
  <si>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</si>
  <si>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</si>
  <si>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</si>
  <si>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</si>
  <si>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</si>
  <si>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</si>
  <si>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</si>
  <si>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</si>
  <si>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</si>
  <si>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</si>
  <si>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</si>
  <si>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</si>
  <si>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</si>
  <si>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</si>
  <si>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</si>
  <si>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</si>
  <si>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</si>
  <si>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</si>
  <si>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</si>
  <si>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</si>
  <si>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</si>
  <si>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</si>
  <si>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</si>
  <si>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</si>
  <si>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</si>
  <si>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</si>
  <si>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</si>
  <si>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</si>
  <si>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</si>
  <si>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</si>
  <si>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</si>
  <si>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</si>
  <si>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</si>
  <si>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</si>
  <si>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</si>
  <si>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</si>
  <si>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</si>
  <si>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</si>
  <si>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</si>
  <si>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</si>
  <si>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</si>
  <si>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</si>
  <si>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</si>
  <si>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</si>
  <si>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</si>
  <si>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</si>
  <si>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</si>
  <si>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</si>
  <si>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</si>
  <si>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</si>
  <si>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</si>
  <si>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</si>
  <si>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</si>
  <si>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</si>
  <si>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</si>
  <si>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</si>
  <si>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</si>
  <si>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</si>
  <si>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</si>
  <si>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</si>
  <si>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</si>
  <si>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</si>
  <si>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</si>
  <si>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</si>
  <si>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</si>
  <si>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</si>
  <si>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</si>
  <si>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</si>
  <si>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</si>
  <si>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</si>
  <si>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</si>
  <si>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</si>
  <si>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</si>
  <si>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</si>
  <si>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</si>
  <si>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</si>
  <si>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</si>
  <si>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</si>
  <si>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</si>
  <si>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</si>
  <si>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</si>
  <si>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</si>
  <si>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</si>
  <si>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</si>
  <si>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</si>
  <si>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</si>
  <si>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</si>
  <si>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</si>
  <si>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</si>
  <si>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</si>
  <si>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</si>
  <si>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</si>
  <si>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</si>
  <si>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</si>
  <si>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</si>
  <si>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</si>
  <si>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</si>
  <si>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</si>
  <si>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</si>
  <si>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</si>
  <si>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</si>
  <si>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</si>
  <si>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</si>
  <si>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</si>
  <si>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</si>
  <si>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</si>
  <si>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</si>
  <si>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</si>
  <si>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</si>
  <si>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</si>
  <si>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</si>
  <si>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</si>
  <si>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</si>
  <si>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</si>
  <si>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</si>
  <si>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</si>
  <si>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</si>
  <si>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</si>
  <si>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</si>
  <si>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</si>
  <si>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</si>
  <si>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</si>
  <si>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</si>
  <si>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</si>
  <si>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</si>
  <si>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</si>
  <si>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</si>
  <si>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</si>
  <si>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</si>
  <si>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</si>
  <si>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</si>
  <si>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</si>
  <si>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</si>
  <si>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</si>
  <si>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</si>
  <si>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</si>
  <si>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</si>
  <si>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</si>
  <si>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</si>
  <si>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</si>
  <si>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</si>
  <si>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</si>
  <si>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</si>
  <si>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</si>
  <si>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</si>
  <si>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</si>
  <si>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</si>
  <si>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</si>
  <si>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</si>
  <si>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</si>
  <si>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</si>
  <si>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</si>
  <si>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</si>
  <si>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</si>
  <si>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</si>
  <si>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</si>
  <si>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</si>
  <si>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</si>
  <si>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</si>
  <si>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</si>
  <si>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</si>
  <si>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</si>
  <si>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</si>
  <si>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</si>
  <si>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</si>
  <si>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</si>
  <si>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</si>
  <si>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</si>
  <si>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</si>
  <si>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</si>
  <si>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</si>
  <si>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</si>
  <si>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</si>
  <si>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</si>
  <si>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</si>
  <si>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</si>
  <si>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</si>
  <si>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</si>
  <si>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</si>
  <si>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</si>
  <si>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</si>
  <si>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</si>
  <si>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</si>
  <si>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</si>
  <si>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</si>
  <si>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</si>
  <si>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</si>
  <si>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</si>
  <si>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</si>
  <si>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</si>
  <si>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</si>
  <si>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</si>
  <si>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</si>
  <si>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</si>
  <si>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</si>
  <si>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</si>
  <si>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</si>
  <si>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</si>
  <si>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</si>
  <si>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</si>
  <si>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</si>
  <si>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</si>
  <si>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</si>
  <si>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</si>
  <si>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</si>
  <si>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</si>
  <si>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</si>
  <si>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</si>
  <si>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</si>
  <si>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</si>
  <si>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</si>
  <si>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</si>
  <si>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</si>
  <si>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</si>
  <si>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</si>
  <si>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</si>
  <si>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</si>
  <si>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</si>
  <si>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</si>
  <si>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</si>
  <si>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</si>
  <si>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</si>
  <si>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</si>
  <si>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</si>
  <si>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</si>
  <si>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</si>
  <si>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</si>
  <si>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</si>
  <si>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</si>
  <si>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</si>
  <si>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</si>
  <si>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</si>
  <si>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</si>
  <si>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</si>
  <si>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</si>
  <si>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</si>
  <si>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</si>
  <si>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</si>
  <si>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</si>
  <si>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</si>
  <si>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</si>
  <si>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</si>
  <si>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</si>
  <si>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</si>
  <si>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</si>
  <si>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</si>
  <si>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</si>
  <si>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</si>
  <si>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</si>
  <si>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</si>
  <si>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</si>
  <si>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</si>
  <si>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</si>
  <si>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</si>
  <si>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</si>
  <si>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</si>
  <si>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</si>
  <si>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</si>
  <si>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</si>
  <si>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</si>
  <si>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</si>
  <si>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</si>
  <si>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</si>
  <si>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</si>
  <si>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</si>
  <si>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</si>
  <si>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</si>
  <si>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</si>
  <si>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</si>
  <si>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</si>
  <si>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</si>
  <si>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</si>
  <si>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</si>
  <si>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</si>
  <si>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</si>
  <si>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</si>
  <si>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</si>
  <si>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</si>
  <si>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</si>
  <si>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</si>
  <si>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</si>
  <si>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</si>
  <si>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</si>
  <si>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</si>
  <si>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</si>
  <si>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</si>
  <si>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</si>
  <si>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</si>
  <si>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</si>
  <si>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</si>
  <si>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</si>
  <si>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</si>
  <si>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</si>
  <si>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</si>
  <si>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</si>
  <si>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</si>
  <si>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</si>
  <si>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</si>
  <si>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</si>
  <si>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</si>
  <si>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</si>
  <si>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</si>
  <si>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</si>
  <si>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</si>
  <si>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</si>
  <si>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</si>
  <si>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</si>
  <si>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</si>
  <si>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</si>
  <si>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</si>
  <si>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</si>
  <si>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</si>
  <si>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</si>
  <si>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</si>
  <si>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</si>
  <si>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</si>
  <si>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</si>
  <si>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</si>
  <si>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</si>
  <si>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</si>
  <si>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</si>
  <si>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</si>
  <si>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</si>
  <si>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</si>
  <si>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</si>
  <si>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</si>
  <si>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</si>
  <si>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</si>
  <si>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</si>
  <si>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</si>
  <si>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</si>
  <si>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</si>
  <si>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</si>
  <si>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</si>
  <si>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</si>
  <si>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</si>
  <si>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</si>
  <si>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</si>
  <si>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</si>
  <si>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</si>
  <si>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</si>
  <si>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</si>
  <si>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</si>
  <si>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</si>
  <si>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</si>
  <si>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</si>
  <si>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</si>
  <si>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</si>
  <si>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</si>
  <si>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</si>
  <si>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</si>
  <si>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</si>
  <si>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</si>
  <si>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</si>
  <si>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</si>
  <si>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</si>
  <si>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</si>
  <si>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</si>
  <si>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</si>
  <si>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</si>
  <si>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</si>
  <si>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</si>
  <si>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</si>
  <si>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</si>
  <si>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</si>
  <si>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</si>
  <si>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</si>
  <si>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</si>
  <si>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</si>
  <si>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</si>
  <si>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</si>
  <si>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</si>
  <si>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</si>
  <si>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</si>
  <si>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</si>
  <si>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</si>
  <si>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</si>
  <si>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</si>
  <si>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</si>
  <si>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</si>
  <si>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</si>
  <si>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</si>
  <si>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</si>
  <si>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</si>
  <si>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</si>
  <si>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</si>
  <si>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</si>
  <si>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</si>
  <si>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</si>
  <si>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</si>
  <si>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</si>
  <si>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</si>
  <si>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</si>
  <si>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</si>
  <si>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</si>
  <si>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</si>
  <si>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</si>
  <si>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</si>
  <si>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</si>
  <si>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</si>
  <si>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</si>
  <si>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</si>
  <si>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</si>
  <si>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</si>
  <si>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</si>
  <si>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</si>
  <si>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</si>
  <si>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</si>
  <si>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</si>
  <si>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</si>
  <si>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</si>
  <si>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</si>
  <si>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</si>
  <si>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</si>
  <si>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</si>
  <si>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</si>
  <si>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</si>
  <si>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</si>
  <si>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</si>
  <si>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</si>
  <si>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</si>
  <si>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</si>
  <si>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</si>
  <si>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</si>
  <si>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</si>
  <si>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</si>
  <si>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</si>
  <si>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</si>
  <si>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</si>
  <si>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</si>
  <si>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</si>
  <si>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</si>
  <si>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</si>
  <si>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</si>
  <si>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</si>
  <si>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</si>
  <si>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</si>
  <si>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</si>
  <si>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</si>
  <si>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</si>
  <si>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</si>
  <si>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</si>
  <si>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</si>
  <si>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</si>
  <si>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</si>
  <si>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</si>
  <si>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</si>
  <si>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</si>
  <si>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</si>
  <si>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</si>
  <si>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</si>
  <si>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</si>
  <si>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</si>
  <si>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</si>
  <si>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</si>
  <si>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</si>
  <si>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</si>
  <si>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</si>
  <si>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</si>
  <si>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</si>
  <si>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</si>
  <si>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</si>
  <si>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</si>
  <si>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</si>
  <si>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</si>
  <si>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</si>
  <si>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</si>
  <si>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</si>
  <si>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</si>
  <si>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</si>
  <si>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</si>
  <si>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</si>
  <si>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</si>
  <si>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</si>
  <si>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</si>
  <si>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</si>
  <si>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</si>
  <si>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</si>
  <si>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</si>
  <si>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</si>
  <si>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</si>
  <si>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</si>
  <si>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</si>
  <si>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</si>
  <si>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</si>
  <si>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</si>
  <si>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</si>
  <si>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</si>
  <si>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</si>
  <si>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</si>
  <si>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</si>
  <si>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</si>
  <si>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</si>
  <si>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</si>
  <si>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</si>
  <si>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</si>
  <si>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</si>
  <si>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</si>
  <si>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</si>
  <si>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</si>
  <si>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</si>
  <si>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</si>
  <si>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</si>
  <si>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</si>
  <si>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</si>
  <si>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</si>
  <si>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</si>
  <si>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</si>
  <si>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</si>
  <si>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</si>
  <si>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</si>
  <si>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</si>
  <si>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</si>
  <si>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</si>
  <si>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</si>
  <si>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</si>
  <si>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</si>
  <si>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</si>
  <si>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</si>
  <si>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</si>
  <si>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</si>
  <si>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</si>
  <si>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</si>
  <si>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</si>
  <si>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</si>
  <si>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</si>
  <si>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</si>
  <si>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</si>
  <si>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</si>
  <si>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</si>
  <si>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</si>
  <si>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</si>
  <si>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</si>
  <si>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</si>
  <si>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</si>
  <si>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</si>
  <si>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</si>
  <si>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</si>
  <si>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</si>
  <si>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</si>
  <si>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</si>
  <si>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</si>
  <si>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</si>
  <si>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</si>
  <si>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</si>
  <si>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</si>
  <si>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</si>
  <si>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</si>
  <si>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</si>
  <si>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</si>
  <si>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</si>
  <si>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</si>
  <si>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</si>
  <si>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</si>
  <si>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</si>
  <si>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</si>
  <si>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</si>
  <si>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</si>
  <si>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</si>
  <si>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</si>
  <si>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</si>
  <si>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</si>
  <si>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</si>
  <si>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</si>
  <si>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</si>
  <si>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</si>
  <si>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</si>
  <si>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</si>
  <si>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</si>
  <si>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</si>
  <si>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</si>
  <si>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</si>
  <si>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</si>
  <si>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</si>
  <si>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</si>
  <si>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</si>
  <si>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</si>
  <si>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</si>
  <si>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</si>
  <si>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</si>
  <si>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</si>
  <si>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</si>
  <si>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</si>
  <si>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</si>
  <si>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</si>
  <si>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</si>
  <si>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</si>
  <si>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</si>
  <si>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</si>
  <si>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</si>
  <si>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</si>
  <si>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</si>
  <si>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</si>
  <si>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</si>
  <si>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</si>
  <si>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</si>
  <si>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</si>
  <si>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</si>
  <si>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</si>
  <si>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</si>
  <si>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</si>
  <si>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</si>
  <si>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</si>
  <si>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</si>
  <si>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</si>
  <si>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</si>
  <si>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</si>
  <si>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</si>
  <si>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</si>
  <si>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</si>
  <si>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</si>
  <si>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</si>
  <si>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</si>
  <si>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</si>
  <si>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</si>
  <si>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</si>
  <si>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</si>
  <si>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</si>
  <si>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</si>
  <si>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</si>
  <si>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</si>
  <si>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</si>
  <si>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</si>
  <si>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</si>
  <si>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</si>
  <si>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</si>
  <si>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</si>
  <si>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</si>
  <si>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</si>
  <si>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</si>
  <si>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</si>
  <si>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</si>
  <si>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</si>
  <si>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</si>
  <si>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</si>
  <si>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</si>
  <si>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</si>
  <si>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</si>
  <si>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</si>
  <si>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</si>
  <si>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</si>
  <si>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</si>
  <si>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</si>
  <si>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</si>
  <si>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</si>
  <si>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</si>
  <si>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</si>
  <si>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</si>
  <si>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</si>
  <si>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</si>
  <si>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</si>
  <si>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</si>
  <si>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</si>
  <si>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</si>
  <si>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</si>
  <si>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</si>
  <si>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</si>
  <si>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</si>
  <si>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</si>
  <si>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</si>
  <si>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</si>
  <si>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</si>
  <si>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</si>
  <si>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</si>
  <si>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</si>
  <si>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</si>
  <si>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</si>
  <si>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</si>
  <si>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</si>
  <si>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</si>
  <si>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</si>
  <si>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</si>
  <si>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</si>
  <si>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</si>
  <si>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</si>
  <si>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</si>
  <si>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</si>
  <si>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</si>
  <si>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</si>
  <si>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</si>
  <si>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</si>
  <si>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</si>
  <si>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</si>
  <si>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</si>
  <si>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</si>
  <si>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</si>
  <si>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</si>
  <si>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</si>
  <si>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</si>
  <si>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</si>
  <si>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</si>
  <si>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</si>
  <si>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</si>
  <si>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</si>
  <si>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</si>
  <si>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</si>
  <si>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</si>
  <si>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</si>
  <si>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</si>
  <si>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</si>
  <si>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</si>
  <si>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</si>
  <si>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</si>
  <si>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</si>
  <si>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</si>
  <si>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</si>
  <si>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</si>
  <si>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</si>
  <si>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</si>
  <si>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</si>
  <si>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</si>
  <si>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</si>
  <si>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</si>
  <si>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</si>
  <si>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</si>
  <si>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</si>
  <si>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</si>
  <si>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</si>
  <si>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</si>
  <si>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</si>
  <si>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</si>
  <si>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</si>
  <si>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</si>
  <si>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</si>
  <si>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</si>
  <si>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</si>
  <si>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</si>
  <si>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</si>
  <si>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</si>
  <si>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</si>
  <si>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</si>
  <si>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</si>
  <si>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</si>
  <si>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</si>
  <si>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</si>
  <si>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</si>
  <si>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</si>
  <si>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</si>
  <si>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</si>
  <si>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</si>
  <si>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</si>
  <si>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</si>
  <si>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</si>
  <si>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</si>
  <si>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</si>
  <si>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</si>
  <si>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</si>
  <si>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</si>
  <si>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</si>
  <si>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</si>
  <si>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</si>
  <si>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</si>
  <si>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</si>
  <si>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</si>
  <si>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</si>
  <si>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</si>
  <si>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</si>
  <si>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</si>
  <si>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</si>
  <si>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</si>
  <si>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</si>
  <si>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</si>
  <si>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</si>
  <si>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</si>
  <si>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</si>
  <si>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</si>
  <si>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</si>
  <si>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</si>
  <si>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</si>
  <si>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</si>
  <si>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</si>
  <si>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</si>
  <si>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</si>
  <si>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</si>
  <si>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</si>
  <si>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</si>
  <si>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</si>
  <si>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</si>
  <si>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</si>
  <si>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</si>
  <si>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</si>
  <si>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</si>
  <si>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</si>
  <si>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</si>
  <si>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</si>
  <si>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</si>
  <si>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</si>
  <si>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</si>
  <si>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</si>
  <si>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</si>
  <si>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</si>
  <si>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</si>
  <si>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</si>
  <si>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</si>
  <si>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</si>
  <si>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</si>
  <si>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</si>
  <si>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</si>
  <si>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</si>
  <si>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</si>
  <si>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</si>
  <si>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</si>
  <si>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</si>
  <si>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</si>
  <si>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</si>
  <si>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</si>
  <si>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</si>
  <si>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</si>
  <si>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</si>
  <si>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</si>
  <si>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</si>
  <si>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</si>
  <si>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</si>
  <si>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</si>
  <si>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</si>
  <si>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</si>
  <si>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</si>
  <si>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</si>
  <si>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</si>
  <si>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</si>
  <si>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</si>
  <si>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</si>
  <si>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</si>
  <si>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</si>
  <si>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</si>
  <si>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</si>
  <si>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</si>
  <si>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</si>
  <si>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</si>
  <si>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</si>
  <si>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</si>
  <si>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</si>
  <si>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</si>
  <si>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</si>
  <si>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</si>
  <si>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</si>
  <si>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</si>
  <si>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</si>
  <si>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</si>
  <si>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</si>
  <si>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</si>
  <si>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</si>
  <si>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</si>
  <si>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</si>
  <si>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</si>
  <si>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</si>
  <si>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</si>
  <si>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</si>
  <si>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</si>
  <si>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</si>
  <si>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</si>
  <si>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</si>
  <si>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</si>
  <si>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</si>
  <si>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</si>
  <si>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</si>
  <si>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</si>
  <si>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</si>
  <si>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</si>
  <si>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</si>
  <si>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</si>
  <si>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</si>
  <si>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</si>
  <si>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</si>
  <si>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</si>
  <si>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</si>
  <si>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</si>
  <si>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</si>
  <si>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</si>
  <si>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</si>
  <si>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</si>
  <si>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</si>
  <si>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</si>
  <si>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</si>
  <si>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</si>
  <si>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</si>
  <si>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</si>
  <si>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</si>
  <si>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</si>
  <si>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</si>
  <si>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</si>
  <si>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</si>
  <si>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</si>
  <si>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</si>
  <si>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</si>
  <si>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</si>
  <si>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</si>
  <si>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</si>
  <si>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</si>
  <si>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</si>
  <si>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</si>
  <si>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</si>
  <si>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</si>
  <si>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</si>
  <si>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</si>
  <si>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</si>
  <si>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</si>
  <si>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</si>
  <si>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</si>
  <si>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</si>
  <si>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</si>
  <si>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</si>
  <si>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</si>
  <si>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</si>
  <si>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</si>
  <si>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</si>
  <si>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</si>
  <si>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</si>
  <si>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</si>
  <si>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</si>
  <si>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</si>
  <si>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</si>
  <si>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</si>
  <si>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</si>
  <si>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</si>
  <si>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</si>
  <si>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</si>
  <si>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</si>
  <si>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</si>
  <si>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</si>
  <si>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</si>
  <si>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</si>
  <si>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</si>
  <si>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</si>
  <si>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</si>
  <si>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</si>
  <si>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</si>
  <si>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</si>
  <si>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</si>
  <si>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</si>
  <si>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</si>
  <si>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</si>
  <si>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</si>
  <si>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</si>
  <si>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</si>
  <si>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</si>
  <si>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</si>
  <si>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</si>
  <si>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</si>
  <si>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</si>
  <si>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</si>
  <si>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</si>
  <si>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</si>
  <si>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</si>
  <si>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</si>
  <si>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</si>
  <si>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</si>
  <si>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</si>
  <si>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</si>
  <si>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</si>
  <si>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</si>
  <si>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</si>
  <si>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</si>
  <si>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</si>
  <si>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</si>
  <si>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</si>
  <si>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</si>
  <si>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</si>
  <si>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</si>
  <si>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</si>
  <si>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</si>
  <si>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</si>
  <si>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</si>
  <si>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</si>
  <si>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</si>
  <si>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</si>
  <si>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</si>
  <si>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</si>
  <si>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</si>
  <si>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</si>
  <si>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</si>
  <si>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</si>
  <si>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</si>
  <si>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</si>
  <si>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</si>
  <si>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</si>
  <si>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</si>
  <si>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</si>
  <si>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</si>
  <si>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</si>
  <si>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</si>
  <si>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</si>
  <si>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</si>
  <si>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</si>
  <si>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</si>
  <si>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</si>
  <si>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</si>
  <si>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</si>
  <si>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</si>
  <si>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</si>
  <si>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</si>
  <si>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</si>
  <si>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</si>
  <si>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</si>
  <si>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</si>
  <si>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</si>
  <si>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</si>
  <si>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</si>
  <si>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</si>
  <si>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</si>
  <si>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</si>
  <si>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</si>
  <si>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</si>
  <si>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</si>
  <si>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</si>
  <si>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</si>
  <si>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</si>
  <si>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</si>
  <si>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</si>
  <si>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</si>
  <si>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</si>
  <si>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</si>
  <si>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</si>
  <si>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</si>
  <si>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</si>
  <si>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</si>
  <si>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</si>
  <si>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</si>
  <si>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</si>
  <si>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</si>
  <si>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</si>
  <si>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</si>
  <si>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</si>
  <si>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</si>
  <si>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</si>
  <si>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</si>
  <si>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</si>
  <si>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</si>
  <si>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</si>
  <si>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</si>
  <si>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</si>
  <si>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</si>
  <si>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</si>
  <si>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</si>
  <si>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</si>
  <si>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</si>
  <si>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</si>
  <si>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</si>
  <si>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</si>
  <si>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</si>
  <si>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</si>
  <si>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</si>
  <si>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</si>
  <si>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</si>
  <si>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</si>
  <si>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</si>
  <si>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</si>
  <si>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</si>
  <si>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</si>
  <si>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</si>
  <si>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</si>
  <si>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</si>
  <si>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</si>
  <si>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</si>
  <si>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</si>
  <si>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</si>
  <si>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</si>
  <si>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</si>
  <si>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</si>
  <si>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</si>
  <si>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</si>
  <si>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</si>
  <si>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</si>
  <si>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</si>
  <si>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</si>
  <si>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</si>
  <si>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</si>
  <si>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</si>
  <si>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</si>
  <si>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</si>
  <si>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</si>
  <si>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</si>
  <si>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</si>
  <si>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</si>
  <si>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</si>
  <si>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</si>
  <si>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</si>
  <si>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</si>
  <si>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</si>
  <si>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</si>
  <si>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</si>
  <si>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</si>
  <si>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</si>
  <si>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</si>
  <si>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</si>
  <si>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</si>
  <si>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</si>
  <si>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</si>
  <si>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</si>
  <si>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</si>
  <si>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</si>
  <si>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</si>
  <si>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</si>
  <si>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</si>
  <si>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</si>
  <si>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</si>
  <si>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</si>
  <si>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</si>
  <si>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</si>
  <si>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</si>
  <si>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</si>
  <si>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</si>
  <si>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</si>
  <si>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</si>
  <si>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</si>
  <si>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</si>
  <si>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</si>
  <si>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</si>
  <si>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</si>
  <si>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</si>
  <si>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</si>
  <si>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</si>
  <si>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</si>
  <si>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</si>
  <si>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</si>
  <si>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</si>
  <si>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</si>
  <si>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</si>
  <si>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</si>
  <si>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</si>
  <si>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</si>
  <si>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</si>
  <si>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</si>
  <si>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</si>
  <si>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</si>
  <si>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</si>
  <si>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</si>
  <si>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</si>
  <si>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</si>
  <si>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</si>
  <si>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</si>
  <si>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</si>
  <si>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</si>
  <si>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</si>
  <si>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</si>
  <si>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</si>
  <si>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</si>
  <si>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</si>
  <si>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</si>
  <si>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</si>
  <si>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</si>
  <si>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</si>
  <si>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</si>
  <si>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</si>
  <si>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</si>
  <si>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</si>
  <si>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</si>
  <si>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</si>
  <si>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</si>
  <si>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</si>
  <si>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</si>
  <si>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</si>
  <si>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</si>
  <si>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</si>
  <si>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</si>
  <si>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</si>
  <si>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</si>
  <si>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</si>
  <si>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</si>
  <si>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</si>
  <si>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</si>
  <si>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</si>
  <si>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</si>
  <si>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</si>
  <si>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</si>
  <si>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</si>
  <si>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</si>
  <si>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</si>
  <si>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</si>
  <si>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</si>
  <si>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</si>
  <si>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</si>
  <si>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</si>
  <si>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</si>
  <si>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</si>
  <si>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</si>
  <si>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</si>
  <si>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</si>
  <si>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</si>
  <si>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</si>
  <si>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</si>
  <si>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</si>
  <si>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</si>
  <si>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</si>
  <si>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</si>
  <si>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</si>
  <si>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</si>
  <si>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</si>
  <si>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</si>
  <si>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</si>
  <si>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</si>
  <si>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</si>
  <si>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</si>
  <si>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</si>
  <si>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</si>
  <si>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</si>
  <si>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</si>
  <si>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</si>
  <si>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</si>
  <si>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</si>
  <si>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</si>
  <si>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</si>
  <si>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</si>
  <si>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</si>
  <si>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</si>
  <si>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</si>
  <si>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</si>
  <si>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</si>
  <si>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</si>
  <si>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</si>
  <si>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</si>
  <si>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</si>
  <si>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</si>
  <si>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</si>
  <si>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</si>
  <si>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</si>
  <si>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</si>
  <si>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</si>
  <si>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</si>
  <si>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</si>
  <si>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</si>
  <si>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</si>
  <si>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</si>
  <si>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</si>
  <si>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</si>
  <si>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</si>
  <si>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</si>
  <si>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</si>
  <si>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</si>
  <si>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</si>
  <si>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</si>
  <si>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</si>
  <si>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</si>
  <si>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</si>
  <si>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</si>
  <si>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</si>
  <si>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</si>
  <si>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</si>
  <si>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</si>
  <si>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</si>
  <si>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</si>
  <si>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</si>
  <si>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</si>
  <si>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</si>
  <si>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</si>
  <si>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</si>
  <si>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</si>
  <si>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</si>
  <si>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</si>
  <si>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</si>
  <si>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</si>
  <si>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</si>
  <si>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</si>
  <si>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</si>
  <si>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</si>
  <si>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</si>
  <si>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</si>
  <si>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</si>
  <si>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</si>
  <si>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</si>
  <si>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</si>
  <si>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</si>
  <si>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</si>
  <si>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</si>
  <si>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</si>
  <si>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</si>
  <si>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</si>
  <si>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</si>
  <si>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</si>
  <si>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</si>
  <si>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</si>
  <si>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</si>
  <si>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</si>
  <si>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</si>
  <si>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</si>
  <si>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</si>
  <si>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</si>
  <si>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</si>
  <si>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</si>
  <si>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</si>
  <si>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</si>
  <si>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</si>
  <si>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</si>
  <si>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</si>
  <si>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</si>
  <si>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</si>
  <si>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</si>
  <si>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</si>
  <si>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</si>
  <si>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</si>
  <si>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</si>
  <si>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</si>
  <si>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</si>
  <si>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</si>
  <si>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</si>
  <si>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</si>
  <si>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</si>
  <si>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</si>
  <si>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</si>
  <si>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</si>
  <si>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</si>
  <si>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</si>
  <si>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</si>
  <si>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</si>
  <si>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</si>
  <si>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</si>
  <si>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</si>
  <si>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</si>
  <si>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</si>
  <si>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</si>
  <si>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</si>
  <si>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</si>
  <si>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</si>
  <si>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</si>
  <si>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</si>
  <si>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</si>
  <si>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</si>
  <si>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</si>
  <si>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</si>
  <si>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</si>
  <si>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</si>
  <si>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</si>
  <si>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</si>
  <si>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</si>
  <si>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</si>
  <si>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</si>
  <si>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</si>
  <si>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</si>
  <si>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</si>
  <si>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</si>
  <si>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</si>
  <si>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</si>
  <si>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</si>
  <si>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</si>
  <si>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</si>
  <si>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</si>
  <si>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</si>
  <si>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</si>
  <si>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</si>
  <si>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</si>
  <si>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</si>
  <si>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</si>
  <si>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</si>
  <si>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</si>
  <si>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</si>
  <si>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</si>
  <si>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</si>
  <si>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</si>
  <si>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</si>
  <si>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</si>
  <si>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</si>
  <si>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</si>
  <si>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</si>
  <si>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</si>
  <si>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</si>
  <si>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</si>
  <si>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</si>
  <si>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</si>
  <si>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</si>
  <si>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</si>
  <si>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</si>
  <si>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</si>
  <si>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</si>
  <si>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</si>
  <si>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</si>
  <si>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</si>
  <si>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</si>
  <si>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</si>
  <si>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</si>
  <si>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</si>
  <si>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</si>
  <si>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</si>
  <si>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</si>
  <si>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</si>
  <si>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</si>
  <si>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</si>
  <si>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</si>
  <si>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</si>
  <si>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</si>
  <si>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</si>
  <si>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</si>
  <si>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</si>
  <si>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</si>
  <si>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</si>
  <si>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</si>
  <si>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</si>
  <si>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</si>
  <si>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</si>
  <si>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</si>
  <si>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</si>
  <si>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</si>
  <si>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</si>
  <si>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</si>
  <si>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</si>
  <si>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</si>
  <si>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</si>
  <si>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</si>
  <si>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</si>
  <si>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</si>
  <si>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</si>
  <si>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</si>
  <si>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</si>
  <si>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</si>
  <si>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</si>
  <si>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</si>
  <si>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</si>
  <si>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</si>
  <si>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</si>
  <si>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</si>
  <si>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</si>
  <si>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</si>
  <si>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</si>
  <si>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</si>
  <si>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</si>
  <si>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</si>
  <si>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</si>
  <si>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</si>
  <si>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</si>
  <si>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</si>
  <si>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</si>
  <si>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</si>
  <si>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</si>
  <si>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</si>
  <si>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</si>
  <si>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</si>
  <si>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</si>
  <si>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</si>
  <si>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</si>
  <si>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</si>
  <si>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</si>
  <si>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</si>
  <si>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</si>
  <si>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</si>
  <si>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</si>
  <si>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</si>
  <si>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</si>
  <si>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</si>
  <si>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</si>
  <si>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</si>
  <si>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</si>
  <si>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</si>
  <si>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</si>
  <si>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</si>
  <si>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</si>
  <si>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</si>
  <si>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</si>
  <si>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</si>
  <si>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</si>
  <si>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</si>
  <si>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</si>
  <si>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</si>
  <si>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</si>
  <si>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</si>
  <si>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</si>
  <si>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</si>
  <si>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</si>
  <si>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</si>
  <si>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</si>
  <si>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</si>
  <si>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</si>
  <si>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</si>
  <si>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</si>
  <si>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</si>
  <si>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</si>
  <si>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</si>
  <si>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</si>
  <si>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</si>
  <si>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</si>
  <si>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</si>
  <si>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</si>
  <si>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</si>
  <si>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</si>
  <si>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</si>
  <si>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</si>
  <si>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</si>
  <si>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</si>
  <si>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</si>
  <si>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</si>
  <si>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</si>
  <si>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</si>
  <si>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</si>
  <si>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</si>
  <si>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</si>
  <si>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</si>
  <si>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</si>
  <si>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</si>
  <si>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</si>
  <si>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</si>
  <si>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</si>
  <si>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</si>
  <si>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</si>
  <si>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</si>
  <si>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</si>
  <si>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</si>
  <si>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</si>
  <si>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</si>
  <si>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</si>
  <si>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</si>
  <si>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</si>
  <si>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</si>
  <si>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</si>
  <si>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</si>
  <si>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</si>
  <si>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</si>
  <si>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</si>
  <si>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</si>
  <si>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</si>
  <si>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</si>
  <si>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</si>
  <si>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</si>
  <si>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</si>
  <si>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</si>
  <si>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</si>
  <si>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</si>
  <si>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</si>
  <si>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</si>
  <si>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</si>
  <si>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</si>
  <si>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</si>
  <si>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</si>
  <si>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</si>
  <si>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</si>
  <si>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</si>
  <si>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</si>
  <si>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</si>
  <si>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</si>
  <si>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</si>
  <si>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</si>
  <si>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</si>
  <si>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</si>
  <si>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</si>
  <si>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</si>
  <si>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</si>
  <si>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</si>
  <si>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</si>
  <si>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</si>
  <si>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</si>
  <si>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</si>
  <si>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</si>
  <si>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</si>
  <si>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</si>
  <si>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</si>
  <si>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</si>
  <si>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</si>
  <si>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</si>
  <si>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</si>
  <si>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</si>
  <si>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</si>
  <si>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</si>
  <si>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</si>
  <si>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</si>
  <si>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</si>
  <si>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</si>
  <si>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</si>
  <si>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</si>
  <si>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</si>
  <si>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</si>
  <si>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</si>
  <si>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</si>
  <si>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</si>
  <si>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</si>
  <si>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</si>
  <si>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</si>
  <si>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</si>
  <si>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</si>
  <si>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</si>
  <si>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</si>
  <si>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</si>
  <si>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</si>
  <si>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</si>
  <si>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</si>
  <si>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</si>
  <si>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</si>
  <si>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</si>
  <si>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</si>
  <si>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</si>
  <si>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</si>
  <si>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</si>
  <si>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</si>
  <si>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</si>
  <si>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</si>
  <si>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</si>
  <si>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</si>
  <si>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</si>
  <si>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</si>
  <si>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</si>
  <si>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</si>
  <si>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</si>
  <si>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</si>
  <si>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</si>
  <si>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</si>
  <si>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</si>
  <si>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</si>
  <si>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</si>
  <si>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</si>
  <si>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</si>
  <si>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</si>
  <si>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</si>
  <si>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</si>
  <si>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</si>
  <si>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</si>
  <si>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</si>
  <si>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</si>
  <si>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</si>
  <si>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</si>
  <si>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</si>
  <si>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</si>
  <si>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</si>
  <si>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</si>
  <si>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</si>
  <si>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</si>
  <si>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</si>
  <si>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</si>
  <si>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</si>
  <si>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</si>
  <si>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</si>
  <si>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</si>
  <si>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</si>
  <si>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</si>
  <si>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</si>
  <si>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</si>
  <si>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</si>
  <si>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</si>
  <si>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</si>
  <si>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</si>
  <si>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</si>
  <si>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</si>
  <si>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</si>
  <si>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</si>
  <si>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</si>
  <si>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</si>
  <si>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</si>
  <si>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</si>
  <si>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</si>
  <si>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</si>
  <si>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</si>
  <si>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</si>
  <si>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</si>
  <si>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</si>
  <si>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</si>
  <si>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</si>
  <si>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</si>
  <si>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</si>
  <si>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</si>
  <si>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</si>
  <si>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</si>
  <si>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</si>
  <si>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</si>
  <si>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</si>
  <si>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</si>
  <si>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</si>
  <si>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</si>
  <si>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</si>
  <si>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</si>
  <si>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</si>
  <si>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</si>
  <si>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</si>
  <si>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</si>
  <si>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</si>
  <si>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</si>
  <si>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</si>
  <si>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</si>
  <si>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</si>
  <si>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</si>
  <si>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</si>
  <si>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</si>
  <si>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</si>
  <si>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</si>
  <si>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</si>
  <si>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</si>
  <si>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</si>
  <si>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</si>
  <si>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</si>
  <si>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</si>
  <si>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</si>
  <si>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</si>
  <si>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</si>
  <si>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</si>
  <si>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</si>
  <si>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</si>
  <si>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</si>
  <si>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</si>
  <si>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</si>
  <si>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</si>
  <si>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</si>
  <si>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</si>
  <si>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</si>
  <si>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</si>
  <si>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</si>
  <si>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</si>
  <si>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</si>
  <si>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</si>
  <si>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</si>
  <si>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</si>
  <si>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</si>
  <si>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</si>
  <si>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</si>
  <si>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</si>
  <si>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</si>
  <si>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</si>
  <si>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</si>
  <si>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</si>
  <si>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</si>
  <si>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</si>
  <si>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</si>
  <si>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</si>
  <si>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</si>
  <si>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</si>
  <si>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</si>
  <si>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</si>
  <si>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</si>
  <si>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</si>
  <si>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</si>
  <si>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</si>
  <si>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</si>
  <si>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</si>
  <si>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</si>
  <si>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</si>
  <si>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</si>
  <si>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</si>
  <si>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</si>
  <si>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</si>
  <si>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</si>
  <si>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</si>
  <si>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</si>
  <si>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</si>
  <si>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</si>
  <si>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</si>
  <si>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</si>
  <si>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</si>
  <si>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</si>
  <si>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</si>
  <si>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</si>
  <si>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</si>
  <si>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</si>
  <si>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</si>
  <si>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</si>
  <si>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</si>
  <si>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</si>
  <si>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</si>
  <si>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</si>
  <si>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</si>
  <si>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</si>
  <si>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</si>
  <si>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</si>
  <si>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</si>
  <si>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</si>
  <si>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</si>
  <si>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</si>
  <si>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</si>
  <si>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</si>
  <si>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</si>
  <si>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</si>
  <si>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</si>
  <si>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</si>
  <si>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</si>
  <si>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</si>
  <si>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</si>
  <si>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</si>
  <si>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</si>
  <si>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</si>
  <si>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</si>
  <si>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</si>
  <si>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</si>
  <si>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</si>
  <si>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</si>
  <si>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</si>
  <si>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</si>
  <si>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</si>
  <si>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</si>
  <si>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</si>
  <si>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</si>
  <si>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</si>
  <si>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</si>
  <si>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</si>
  <si>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</si>
  <si>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</si>
  <si>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</si>
  <si>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</si>
  <si>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</si>
  <si>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</si>
  <si>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</si>
  <si>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</si>
  <si>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</si>
  <si>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</si>
  <si>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</si>
  <si>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</si>
  <si>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</si>
  <si>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</si>
  <si>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</si>
  <si>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</si>
  <si>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</si>
  <si>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</si>
  <si>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</si>
  <si>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</si>
  <si>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</si>
  <si>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</si>
  <si>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</si>
  <si>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</si>
  <si>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</si>
  <si>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</si>
  <si>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</si>
  <si>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</si>
  <si>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</si>
  <si>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</si>
  <si>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</si>
  <si>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</si>
  <si>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</si>
  <si>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</si>
  <si>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</si>
  <si>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</si>
  <si>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</si>
  <si>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</si>
  <si>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</si>
  <si>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</si>
  <si>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</si>
  <si>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</si>
  <si>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</si>
  <si>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</si>
  <si>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</si>
  <si>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</si>
  <si>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</si>
  <si>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</si>
  <si>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</si>
  <si>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</si>
  <si>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</si>
  <si>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</si>
  <si>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</si>
  <si>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</si>
  <si>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</si>
  <si>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</si>
  <si>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</si>
  <si>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</si>
  <si>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</si>
  <si>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</si>
  <si>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</si>
  <si>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</si>
  <si>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</si>
  <si>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</si>
  <si>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</si>
  <si>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</si>
  <si>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</si>
  <si>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</si>
  <si>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</si>
  <si>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</si>
  <si>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</si>
  <si>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</si>
  <si>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</si>
  <si>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</si>
  <si>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</si>
  <si>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</si>
  <si>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</si>
  <si>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</si>
  <si>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</si>
  <si>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</si>
  <si>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</si>
  <si>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</si>
  <si>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</si>
  <si>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</si>
  <si>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</si>
  <si>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</si>
  <si>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</si>
  <si>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</si>
  <si>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</si>
  <si>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</si>
  <si>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</si>
  <si>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</si>
  <si>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</si>
  <si>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</si>
  <si>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</si>
  <si>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</si>
  <si>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</si>
  <si>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</si>
  <si>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</si>
  <si>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</si>
  <si>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</si>
  <si>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</si>
  <si>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</si>
  <si>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</si>
  <si>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</si>
  <si>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</si>
  <si>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</si>
  <si>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</si>
  <si>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</si>
  <si>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</si>
  <si>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</si>
  <si>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</si>
  <si>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</si>
  <si>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</si>
  <si>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</si>
  <si>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</si>
  <si>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</si>
  <si>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</si>
  <si>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</si>
  <si>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</si>
  <si>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</si>
  <si>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</si>
  <si>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</si>
  <si>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</si>
  <si>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</si>
  <si>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</si>
  <si>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</si>
  <si>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</si>
  <si>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</si>
  <si>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</si>
  <si>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</si>
  <si>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</si>
  <si>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</si>
  <si>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</si>
  <si>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</si>
  <si>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</si>
  <si>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</si>
  <si>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</si>
  <si>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</si>
  <si>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</si>
  <si>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</si>
  <si>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</si>
  <si>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</si>
  <si>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</si>
  <si>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</si>
  <si>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</si>
  <si>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</si>
  <si>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</si>
  <si>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</si>
  <si>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</si>
  <si>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</si>
  <si>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</si>
  <si>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</si>
  <si>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</si>
  <si>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</si>
  <si>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</si>
  <si>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</si>
  <si>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</si>
  <si>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</si>
  <si>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</si>
  <si>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</si>
  <si>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</si>
  <si>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</si>
  <si>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</si>
  <si>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</si>
  <si>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</si>
  <si>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</si>
  <si>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</si>
  <si>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</si>
  <si>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</si>
  <si>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</si>
  <si>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</si>
  <si>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</si>
  <si>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</si>
  <si>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</si>
  <si>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</si>
  <si>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</si>
  <si>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</si>
  <si>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</si>
  <si>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</si>
  <si>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</si>
  <si>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</si>
  <si>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</si>
  <si>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</si>
  <si>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</si>
  <si>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</si>
  <si>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</si>
  <si>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</si>
  <si>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</si>
  <si>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</si>
  <si>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</si>
  <si>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</si>
  <si>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</si>
  <si>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</si>
  <si>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</si>
  <si>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</si>
  <si>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</si>
  <si>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</si>
  <si>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</si>
  <si>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</si>
  <si>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</si>
  <si>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</si>
  <si>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</si>
  <si>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</si>
  <si>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</si>
  <si>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</si>
  <si>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</si>
  <si>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</si>
  <si>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</si>
  <si>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</si>
  <si>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</si>
  <si>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</si>
  <si>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</si>
  <si>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</si>
  <si>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</si>
  <si>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</si>
  <si>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</si>
  <si>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</si>
  <si>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</si>
  <si>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</si>
  <si>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</si>
  <si>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</si>
  <si>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</si>
  <si>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</si>
  <si>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</si>
  <si>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</si>
  <si>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</si>
  <si>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</si>
  <si>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</si>
  <si>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</si>
  <si>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</si>
  <si>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</si>
  <si>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</si>
  <si>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</si>
  <si>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</si>
  <si>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</si>
  <si>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</si>
  <si>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</si>
  <si>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</si>
  <si>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</si>
  <si>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</si>
  <si>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</si>
  <si>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</si>
  <si>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</si>
  <si>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</si>
  <si>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</si>
  <si>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</si>
  <si>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</si>
  <si>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</si>
  <si>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</si>
  <si>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</si>
  <si>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</si>
  <si>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</si>
  <si>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</si>
  <si>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</si>
  <si>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</si>
  <si>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</si>
  <si>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</si>
  <si>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</si>
  <si>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</si>
  <si>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</si>
  <si>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</si>
  <si>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</si>
  <si>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</si>
  <si>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</si>
  <si>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</si>
  <si>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</si>
  <si>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</si>
  <si>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</si>
  <si>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</si>
  <si>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</si>
  <si>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</si>
  <si>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</si>
  <si>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</si>
  <si>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</si>
  <si>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</si>
  <si>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</si>
  <si>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</si>
  <si>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</si>
  <si>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</si>
  <si>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</si>
  <si>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</si>
  <si>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</si>
  <si>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</si>
  <si>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</si>
  <si>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</si>
  <si>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</si>
  <si>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</si>
  <si>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</si>
  <si>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</si>
  <si>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</si>
  <si>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</si>
  <si>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</si>
  <si>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</si>
  <si>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</si>
  <si>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</si>
  <si>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</si>
  <si>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</si>
  <si>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</si>
  <si>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</si>
  <si>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</si>
  <si>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</si>
  <si>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</si>
  <si>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</si>
  <si>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</si>
  <si>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</si>
  <si>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</si>
  <si>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</si>
  <si>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</si>
  <si>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</si>
  <si>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</si>
  <si>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</si>
  <si>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</si>
  <si>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</si>
  <si>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</si>
  <si>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</si>
  <si>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</si>
  <si>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</si>
  <si>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</si>
  <si>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</si>
  <si>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</si>
  <si>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</si>
  <si>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</si>
  <si>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</si>
  <si>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</si>
  <si>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</si>
  <si>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</si>
  <si>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</si>
  <si>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</si>
  <si>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</si>
  <si>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</si>
  <si>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</si>
  <si>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</si>
  <si>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</si>
  <si>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</si>
  <si>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</si>
  <si>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</si>
  <si>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</si>
  <si>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</si>
  <si>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</si>
  <si>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</si>
  <si>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</si>
  <si>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</si>
  <si>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</si>
  <si>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</si>
  <si>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</si>
  <si>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</si>
  <si>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</si>
  <si>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</si>
  <si>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</si>
  <si>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</si>
  <si>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</si>
  <si>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</si>
  <si>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</si>
  <si>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</si>
  <si>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</si>
  <si>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</si>
  <si>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</si>
  <si>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</si>
  <si>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</si>
  <si>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</si>
  <si>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</si>
  <si>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</si>
  <si>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</si>
  <si>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</si>
  <si>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</si>
  <si>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</si>
  <si>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</si>
  <si>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</si>
  <si>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</si>
  <si>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</si>
  <si>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</si>
  <si>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</si>
  <si>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</si>
  <si>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</si>
  <si>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</si>
  <si>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</si>
  <si>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</si>
  <si>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</si>
  <si>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</si>
  <si>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</si>
  <si>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</si>
  <si>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</si>
  <si>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</si>
  <si>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</si>
  <si>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</si>
  <si>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</si>
  <si>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</si>
  <si>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</si>
  <si>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</si>
  <si>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</si>
  <si>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</si>
  <si>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</si>
  <si>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</si>
  <si>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</si>
  <si>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</si>
  <si>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</si>
  <si>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</si>
  <si>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</si>
  <si>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</si>
  <si>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</si>
  <si>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</si>
  <si>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</si>
  <si>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</si>
  <si>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</si>
  <si>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</si>
  <si>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</si>
  <si>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</si>
  <si>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</si>
  <si>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</si>
  <si>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</si>
  <si>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</si>
  <si>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</si>
  <si>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</si>
  <si>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</si>
  <si>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</si>
  <si>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</si>
  <si>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</si>
  <si>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</si>
  <si>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</si>
  <si>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</si>
  <si>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</si>
  <si>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</si>
  <si>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</si>
  <si>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</si>
  <si>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</si>
  <si>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</si>
  <si>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</si>
  <si>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</si>
  <si>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</si>
  <si>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</si>
  <si>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</si>
  <si>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</si>
  <si>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</si>
  <si>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</si>
  <si>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</si>
  <si>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</si>
  <si>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</si>
  <si>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</si>
  <si>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</si>
  <si>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</si>
  <si>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</si>
  <si>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</si>
  <si>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</si>
  <si>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</si>
  <si>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</si>
  <si>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</si>
  <si>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</si>
  <si>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</si>
  <si>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</si>
  <si>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</si>
  <si>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</si>
  <si>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</si>
  <si>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</si>
  <si>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</si>
  <si>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</si>
  <si>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</si>
  <si>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</si>
  <si>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</si>
  <si>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</si>
  <si>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</si>
  <si>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</si>
  <si>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</si>
  <si>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</si>
  <si>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</si>
  <si>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</si>
  <si>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</si>
  <si>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</si>
  <si>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</si>
  <si>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</si>
  <si>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</si>
  <si>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</si>
  <si>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</si>
  <si>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</si>
  <si>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</si>
  <si>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</si>
  <si>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</si>
  <si>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</si>
  <si>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</si>
  <si>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</si>
  <si>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</si>
  <si>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</si>
  <si>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</si>
  <si>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</si>
  <si>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</si>
  <si>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</si>
  <si>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</si>
  <si>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</si>
  <si>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</si>
  <si>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</si>
  <si>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</si>
  <si>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</si>
  <si>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</si>
  <si>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</si>
  <si>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</si>
  <si>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</si>
  <si>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</si>
  <si>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</si>
  <si>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</si>
  <si>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</si>
  <si>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</si>
  <si>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</si>
  <si>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</si>
  <si>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</si>
  <si>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</si>
  <si>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</si>
  <si>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</si>
  <si>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</si>
  <si>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</si>
  <si>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</si>
  <si>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</si>
  <si>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</si>
  <si>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</si>
  <si>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</si>
  <si>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</si>
  <si>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</si>
  <si>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</si>
  <si>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</si>
  <si>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</si>
  <si>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</si>
  <si>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</si>
  <si>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</si>
  <si>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</si>
  <si>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</si>
  <si>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</si>
  <si>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</si>
  <si>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</si>
  <si>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</si>
  <si>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</si>
  <si>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</si>
  <si>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</si>
  <si>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</si>
  <si>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</si>
  <si>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</si>
  <si>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</si>
  <si>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</si>
  <si>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</si>
  <si>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</si>
  <si>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</si>
  <si>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</si>
  <si>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</si>
  <si>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</si>
  <si>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</si>
  <si>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</si>
  <si>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</si>
  <si>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</si>
  <si>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</si>
  <si>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</si>
  <si>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</si>
  <si>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</si>
  <si>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</si>
  <si>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</si>
  <si>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</si>
  <si>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</si>
  <si>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</si>
  <si>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</si>
  <si>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</si>
  <si>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</si>
  <si>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</si>
  <si>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</si>
  <si>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</si>
  <si>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</si>
  <si>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</si>
  <si>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</si>
  <si>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</si>
  <si>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</si>
  <si>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</si>
  <si>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</si>
  <si>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</si>
  <si>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</si>
  <si>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</si>
  <si>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</si>
  <si>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</si>
  <si>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</si>
  <si>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</si>
  <si>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</si>
  <si>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</si>
  <si>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</si>
  <si>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</si>
  <si>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</si>
  <si>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</si>
  <si>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</si>
  <si>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</si>
  <si>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</si>
  <si>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</si>
  <si>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</si>
  <si>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</si>
  <si>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</si>
  <si>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</si>
  <si>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</si>
  <si>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</si>
  <si>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</si>
  <si>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</si>
  <si>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</si>
  <si>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</si>
  <si>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</si>
  <si>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</si>
  <si>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</si>
  <si>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</si>
  <si>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</si>
  <si>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</si>
  <si>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</si>
  <si>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</si>
  <si>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</si>
  <si>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</si>
  <si>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</si>
  <si>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</si>
  <si>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</si>
  <si>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</si>
  <si>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</si>
  <si>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</si>
  <si>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</si>
  <si>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</si>
  <si>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</si>
  <si>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</si>
  <si>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</si>
  <si>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</si>
  <si>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</si>
  <si>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</si>
  <si>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</si>
  <si>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</si>
  <si>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</si>
  <si>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</si>
  <si>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</si>
  <si>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</si>
  <si>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</si>
  <si>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</si>
  <si>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</si>
  <si>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</si>
  <si>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</si>
  <si>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</si>
  <si>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</si>
  <si>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</si>
  <si>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</si>
  <si>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</si>
  <si>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</si>
  <si>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</si>
  <si>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</si>
  <si>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</si>
  <si>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</si>
  <si>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</si>
  <si>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</si>
  <si>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</si>
  <si>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</si>
  <si>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</si>
  <si>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</si>
  <si>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</si>
  <si>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</si>
  <si>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</si>
  <si>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</si>
  <si>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</si>
  <si>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</si>
  <si>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</si>
  <si>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</si>
  <si>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</si>
  <si>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</si>
  <si>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</si>
  <si>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</si>
  <si>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</si>
  <si>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</si>
  <si>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</si>
  <si>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</si>
  <si>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</si>
  <si>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</si>
  <si>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</si>
  <si>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</si>
  <si>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</si>
  <si>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</si>
  <si>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</si>
  <si>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</si>
  <si>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</si>
  <si>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</si>
  <si>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</si>
  <si>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</si>
  <si>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</si>
  <si>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</si>
  <si>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</si>
  <si>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</si>
  <si>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</si>
  <si>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</si>
  <si>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</si>
  <si>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</si>
  <si>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</si>
  <si>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</si>
  <si>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</si>
  <si>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</si>
  <si>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</si>
  <si>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</si>
  <si>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</si>
  <si>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</si>
  <si>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</si>
  <si>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</si>
  <si>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</si>
  <si>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</si>
  <si>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</si>
  <si>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</si>
  <si>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</si>
  <si>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</si>
  <si>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</si>
  <si>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</si>
  <si>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</si>
  <si>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</si>
  <si>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</si>
  <si>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</si>
  <si>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</si>
  <si>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</si>
  <si>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</si>
  <si>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</si>
  <si>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</si>
  <si>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</si>
  <si>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</si>
  <si>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</si>
  <si>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</si>
  <si>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</si>
  <si>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</si>
  <si>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</si>
  <si>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</si>
  <si>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</si>
  <si>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</si>
  <si>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</si>
  <si>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</si>
  <si>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</si>
  <si>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</si>
  <si>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</si>
  <si>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</si>
  <si>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</si>
  <si>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</si>
  <si>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</si>
  <si>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</si>
  <si>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</si>
  <si>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</si>
  <si>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</si>
  <si>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</si>
  <si>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</si>
  <si>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</si>
  <si>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</si>
  <si>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</si>
  <si>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</si>
  <si>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</si>
  <si>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</si>
  <si>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</si>
  <si>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</si>
  <si>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</si>
  <si>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</si>
  <si>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</si>
  <si>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</si>
  <si>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</si>
  <si>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</si>
  <si>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</si>
  <si>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</si>
  <si>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</si>
  <si>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</si>
  <si>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</si>
  <si>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</si>
  <si>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</si>
  <si>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</si>
  <si>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</si>
  <si>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</si>
  <si>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</si>
  <si>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</si>
  <si>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</si>
  <si>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</si>
  <si>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</si>
  <si>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</si>
  <si>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</si>
  <si>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</si>
  <si>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</si>
  <si>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</si>
  <si>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</si>
  <si>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</si>
  <si>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</si>
  <si>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</si>
  <si>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</si>
  <si>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</si>
  <si>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</si>
  <si>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</si>
  <si>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</si>
  <si>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</si>
  <si>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</si>
  <si>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</si>
  <si>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</si>
  <si>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</si>
  <si>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</si>
  <si>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</si>
  <si>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</si>
  <si>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</si>
  <si>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</si>
  <si>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</si>
  <si>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</si>
  <si>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</si>
  <si>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</si>
  <si>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</si>
  <si>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</si>
  <si>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</si>
  <si>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</si>
  <si>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</si>
  <si>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</si>
  <si>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</si>
  <si>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</si>
  <si>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</si>
  <si>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</si>
  <si>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</si>
  <si>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</si>
  <si>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</si>
  <si>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</si>
  <si>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</si>
  <si>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</si>
  <si>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</si>
  <si>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</si>
  <si>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</si>
  <si>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</si>
  <si>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</si>
  <si>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</si>
  <si>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</si>
  <si>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</si>
  <si>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</si>
  <si>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</si>
  <si>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</si>
  <si>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</si>
  <si>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</si>
  <si>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</si>
  <si>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</si>
  <si>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</si>
  <si>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</si>
  <si>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</si>
  <si>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</si>
  <si>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</si>
  <si>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</si>
  <si>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</si>
  <si>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</si>
  <si>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</si>
  <si>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</si>
  <si>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</si>
  <si>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</si>
  <si>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</si>
  <si>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</si>
  <si>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</si>
  <si>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</si>
  <si>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</si>
  <si>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</si>
  <si>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</si>
  <si>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</si>
  <si>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</si>
  <si>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</si>
  <si>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</si>
  <si>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</si>
  <si>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</si>
  <si>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</si>
  <si>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</si>
  <si>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</si>
  <si>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</si>
  <si>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</si>
  <si>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</si>
  <si>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</si>
  <si>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</si>
  <si>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</si>
  <si>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</si>
  <si>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</si>
  <si>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</si>
  <si>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</si>
  <si>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</si>
  <si>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</si>
  <si>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</si>
  <si>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</si>
  <si>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</si>
  <si>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</si>
  <si>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</si>
  <si>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</si>
  <si>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</si>
  <si>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</si>
  <si>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</si>
  <si>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</si>
  <si>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</si>
  <si>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</si>
  <si>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</si>
  <si>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</si>
  <si>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</si>
  <si>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</si>
  <si>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</si>
  <si>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</si>
  <si>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</si>
  <si>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</si>
  <si>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</si>
  <si>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</si>
  <si>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</si>
  <si>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</si>
  <si>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</si>
  <si>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</si>
  <si>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</si>
  <si>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</si>
  <si>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</si>
  <si>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</si>
  <si>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</si>
  <si>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</si>
  <si>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</si>
  <si>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</si>
  <si>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</si>
  <si>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</si>
  <si>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</si>
  <si>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</si>
  <si>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</si>
  <si>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</si>
  <si>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</si>
  <si>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</si>
  <si>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</si>
  <si>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</si>
  <si>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</si>
  <si>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</si>
  <si>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</si>
  <si>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</si>
  <si>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</si>
  <si>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</si>
  <si>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</si>
  <si>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</si>
  <si>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</si>
  <si>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</si>
  <si>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</si>
  <si>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</si>
  <si>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</si>
  <si>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</si>
  <si>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</si>
  <si>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</si>
  <si>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</si>
  <si>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</si>
  <si>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</si>
  <si>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</si>
  <si>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</si>
  <si>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</si>
  <si>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</si>
  <si>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</si>
  <si>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</si>
  <si>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</si>
  <si>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</si>
  <si>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</si>
  <si>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</si>
  <si>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</si>
  <si>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</si>
  <si>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</si>
  <si>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</si>
  <si>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</si>
  <si>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</si>
  <si>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</si>
  <si>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</si>
  <si>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</si>
  <si>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</si>
  <si>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</si>
  <si>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</si>
  <si>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</si>
  <si>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</si>
  <si>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</si>
  <si>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</si>
  <si>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</si>
  <si>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</si>
  <si>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</si>
  <si>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</si>
  <si>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</si>
  <si>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</si>
  <si>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</si>
  <si>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</si>
  <si>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</si>
  <si>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</si>
  <si>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</si>
  <si>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</si>
  <si>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</si>
  <si>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</si>
  <si>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</si>
  <si>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</si>
  <si>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</si>
  <si>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</si>
  <si>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</si>
  <si>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</si>
  <si>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</si>
  <si>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</si>
  <si>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</si>
  <si>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</si>
  <si>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</si>
  <si>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</si>
  <si>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</si>
  <si>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</si>
  <si>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</si>
  <si>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</si>
  <si>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</si>
  <si>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</si>
  <si>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</si>
  <si>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</si>
  <si>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</si>
  <si>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</si>
  <si>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</si>
  <si>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</si>
  <si>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</si>
  <si>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</si>
  <si>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</si>
  <si>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</si>
  <si>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</si>
  <si>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</si>
  <si>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</si>
  <si>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</si>
  <si>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</si>
  <si>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</si>
  <si>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</si>
  <si>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</si>
  <si>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</si>
  <si>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</si>
  <si>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</si>
  <si>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</si>
  <si>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</si>
  <si>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</si>
  <si>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</si>
  <si>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</si>
  <si>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</si>
  <si>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</si>
  <si>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</si>
  <si>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</si>
  <si>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</si>
  <si>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</si>
  <si>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</si>
  <si>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</si>
  <si>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</si>
  <si>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</si>
  <si>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</si>
  <si>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</si>
  <si>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</si>
  <si>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</si>
  <si>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</si>
  <si>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</si>
  <si>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</si>
  <si>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</si>
  <si>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</si>
  <si>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</si>
  <si>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</si>
  <si>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</si>
  <si>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</si>
  <si>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</si>
  <si>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</si>
  <si>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</si>
  <si>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</si>
  <si>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</si>
  <si>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</si>
  <si>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</si>
  <si>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</si>
  <si>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</si>
  <si>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</si>
  <si>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</si>
  <si>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</si>
  <si>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</si>
  <si>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</si>
  <si>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</si>
  <si>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</si>
  <si>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</si>
  <si>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</si>
  <si>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</si>
  <si>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</si>
  <si>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</si>
  <si>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</si>
  <si>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</si>
  <si>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</si>
  <si>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</si>
  <si>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</si>
  <si>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</si>
  <si>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</si>
  <si>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</si>
  <si>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</si>
  <si>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</si>
  <si>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</si>
  <si>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</si>
  <si>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</si>
  <si>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</si>
  <si>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</si>
  <si>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</si>
  <si>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</si>
  <si>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</si>
  <si>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</si>
  <si>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</si>
  <si>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</si>
  <si>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</si>
  <si>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</si>
  <si>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</si>
  <si>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</si>
  <si>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</si>
  <si>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</si>
  <si>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</si>
  <si>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</si>
  <si>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</si>
  <si>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</si>
  <si>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</si>
  <si>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</si>
  <si>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</si>
  <si>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</si>
  <si>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</si>
  <si>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</si>
  <si>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</si>
  <si>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</si>
  <si>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</si>
  <si>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</si>
  <si>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</si>
  <si>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</si>
  <si>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</si>
  <si>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</si>
  <si>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</si>
  <si>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</si>
  <si>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</si>
  <si>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</si>
  <si>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</si>
  <si>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</si>
  <si>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</si>
  <si>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</si>
  <si>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</si>
  <si>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</si>
  <si>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</si>
  <si>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</si>
  <si>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</si>
  <si>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</si>
  <si>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</si>
  <si>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</si>
  <si>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</si>
  <si>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</si>
  <si>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</si>
  <si>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</si>
  <si>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</si>
  <si>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</si>
  <si>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</si>
  <si>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</si>
  <si>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</si>
  <si>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</si>
  <si>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</si>
  <si>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</si>
  <si>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</si>
  <si>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</si>
  <si>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</si>
  <si>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</si>
  <si>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</si>
  <si>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</si>
  <si>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</si>
  <si>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</si>
  <si>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</si>
  <si>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</si>
  <si>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</si>
  <si>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</si>
  <si>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</si>
  <si>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</si>
  <si>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</si>
  <si>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</si>
  <si>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</si>
  <si>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</si>
  <si>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</si>
  <si>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</si>
  <si>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</si>
  <si>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</si>
  <si>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</si>
  <si>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</si>
  <si>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</si>
  <si>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</si>
  <si>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</si>
  <si>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</si>
  <si>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</si>
  <si>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</si>
  <si>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</si>
  <si>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</si>
  <si>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</si>
  <si>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</si>
  <si>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</si>
  <si>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</si>
  <si>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</si>
  <si>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</si>
  <si>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</si>
  <si>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</si>
  <si>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</si>
  <si>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</si>
  <si>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</si>
  <si>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</si>
  <si>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</si>
  <si>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</si>
  <si>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</si>
  <si>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</si>
  <si>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</si>
  <si>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</si>
  <si>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</si>
  <si>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</si>
  <si>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</si>
  <si>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</si>
  <si>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</si>
  <si>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</si>
  <si>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</si>
  <si>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</si>
  <si>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</si>
  <si>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</si>
  <si>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</si>
  <si>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</si>
  <si>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</si>
  <si>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</si>
  <si>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</si>
  <si>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</si>
  <si>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</si>
  <si>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</si>
  <si>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</si>
  <si>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</si>
  <si>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</si>
  <si>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</si>
  <si>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</si>
  <si>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</si>
  <si>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</si>
  <si>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</si>
  <si>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</si>
  <si>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</si>
  <si>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</si>
  <si>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</si>
  <si>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</si>
  <si>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</si>
  <si>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</si>
  <si>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</si>
  <si>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</si>
  <si>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</si>
  <si>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</si>
  <si>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</si>
  <si>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</si>
  <si>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</si>
  <si>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</si>
  <si>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</si>
  <si>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</si>
  <si>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</si>
  <si>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</si>
  <si>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</si>
  <si>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</si>
  <si>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</si>
  <si>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</si>
  <si>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</si>
  <si>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</si>
  <si>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</si>
  <si>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</si>
  <si>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</si>
  <si>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</si>
  <si>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</si>
  <si>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</si>
  <si>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</si>
  <si>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</si>
  <si>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</si>
  <si>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</si>
  <si>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</si>
  <si>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</si>
  <si>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</si>
  <si>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</si>
  <si>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</si>
  <si>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</si>
  <si>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</si>
  <si>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</si>
  <si>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</si>
  <si>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</si>
  <si>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</si>
  <si>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</si>
  <si>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</si>
  <si>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</si>
  <si>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</si>
  <si>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</si>
  <si>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</si>
  <si>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</si>
  <si>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</si>
  <si>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</si>
  <si>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</si>
  <si>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</si>
  <si>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</si>
  <si>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</si>
  <si>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</si>
  <si>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</si>
  <si>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</si>
  <si>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</si>
  <si>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</si>
  <si>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</si>
  <si>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</si>
  <si>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</si>
  <si>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</si>
  <si>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</si>
  <si>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</si>
  <si>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</si>
  <si>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</si>
  <si>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</si>
  <si>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</si>
  <si>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</si>
  <si>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</si>
  <si>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</si>
  <si>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</si>
  <si>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</si>
  <si>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</si>
  <si>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</si>
  <si>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</si>
  <si>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</si>
  <si>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</si>
  <si>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</si>
  <si>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</si>
  <si>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</si>
  <si>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</si>
  <si>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</si>
  <si>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</si>
  <si>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</si>
  <si>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</si>
  <si>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</si>
  <si>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</si>
  <si>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</si>
  <si>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</si>
  <si>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</si>
  <si>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</si>
  <si>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</si>
  <si>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</si>
  <si>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</si>
  <si>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</si>
  <si>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</si>
  <si>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</si>
  <si>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</si>
  <si>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</si>
  <si>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</si>
  <si>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</si>
  <si>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</si>
  <si>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</si>
  <si>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</si>
  <si>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</si>
  <si>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</si>
  <si>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</si>
  <si>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</si>
  <si>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</si>
  <si>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</si>
  <si>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</si>
  <si>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</si>
  <si>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</si>
  <si>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</si>
  <si>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</si>
  <si>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</si>
  <si>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</si>
  <si>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</si>
  <si>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</si>
  <si>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</si>
  <si>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</si>
  <si>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</si>
  <si>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</si>
  <si>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</si>
  <si>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</si>
  <si>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</si>
  <si>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</si>
  <si>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</si>
  <si>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</si>
  <si>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</si>
  <si>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</si>
  <si>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</si>
  <si>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</si>
  <si>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</si>
  <si>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</si>
  <si>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</si>
  <si>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</si>
  <si>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</si>
  <si>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</si>
  <si>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</si>
  <si>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</si>
  <si>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</si>
  <si>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</si>
  <si>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</si>
  <si>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</si>
  <si>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</si>
  <si>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</si>
  <si>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</si>
  <si>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</si>
  <si>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</si>
  <si>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</si>
  <si>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</si>
  <si>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</si>
  <si>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</si>
  <si>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</si>
  <si>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</si>
  <si>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</si>
  <si>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</si>
  <si>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</si>
  <si>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</si>
  <si>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</si>
  <si>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</si>
  <si>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</si>
  <si>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</si>
  <si>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</si>
  <si>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</si>
  <si>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</si>
  <si>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</si>
  <si>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</si>
  <si>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</si>
  <si>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</si>
  <si>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</si>
  <si>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</si>
  <si>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</si>
  <si>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</si>
  <si>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</si>
  <si>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</si>
  <si>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</si>
  <si>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</si>
  <si>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</si>
  <si>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</si>
  <si>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</si>
  <si>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</si>
  <si>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</si>
  <si>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</si>
  <si>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</si>
  <si>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</si>
  <si>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</si>
  <si>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</si>
  <si>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</si>
  <si>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</si>
  <si>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</si>
  <si>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</si>
  <si>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</si>
  <si>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</si>
  <si>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</si>
  <si>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</si>
  <si>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</si>
  <si>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</si>
  <si>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</si>
  <si>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</si>
  <si>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</si>
  <si>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</si>
  <si>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</si>
  <si>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</si>
  <si>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</si>
  <si>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</si>
  <si>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</si>
  <si>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</si>
  <si>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</si>
  <si>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</si>
  <si>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</si>
  <si>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</si>
  <si>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</si>
  <si>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</si>
  <si>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</si>
  <si>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</si>
  <si>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</si>
  <si>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</si>
  <si>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</si>
  <si>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</si>
  <si>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</si>
  <si>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</si>
  <si>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</si>
  <si>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</si>
  <si>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</si>
  <si>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</si>
  <si>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</si>
  <si>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</si>
  <si>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</si>
  <si>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</si>
  <si>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</si>
  <si>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</si>
  <si>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</si>
  <si>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</si>
  <si>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</si>
  <si>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</si>
  <si>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</si>
  <si>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</si>
  <si>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</si>
  <si>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</si>
  <si>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</si>
  <si>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</si>
  <si>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</si>
  <si>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</si>
  <si>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</si>
  <si>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</si>
  <si>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</si>
  <si>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</si>
  <si>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</si>
  <si>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</si>
  <si>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</si>
  <si>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</si>
  <si>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</si>
  <si>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</si>
  <si>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</si>
  <si>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</si>
  <si>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</si>
  <si>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</si>
  <si>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</si>
  <si>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</si>
  <si>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</si>
  <si>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</si>
  <si>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</si>
  <si>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</si>
  <si>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</si>
  <si>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</si>
  <si>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</si>
  <si>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</si>
  <si>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</si>
  <si>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</si>
  <si>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</si>
  <si>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</si>
  <si>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</si>
  <si>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</si>
  <si>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</si>
  <si>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</si>
  <si>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</si>
  <si>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</si>
  <si>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</si>
  <si>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</si>
  <si>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</si>
  <si>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</si>
  <si>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</si>
  <si>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</si>
  <si>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</si>
  <si>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</si>
  <si>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</si>
  <si>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</si>
  <si>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</si>
  <si>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</si>
  <si>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</si>
  <si>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</si>
  <si>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</si>
  <si>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</si>
  <si>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</si>
  <si>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</si>
  <si>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</si>
  <si>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</si>
  <si>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</si>
  <si>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</si>
  <si>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</si>
  <si>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</si>
  <si>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</si>
  <si>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</si>
  <si>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</si>
  <si>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</si>
  <si>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</si>
  <si>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</si>
  <si>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</si>
  <si>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</si>
  <si>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</si>
  <si>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</si>
  <si>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</si>
  <si>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</si>
  <si>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</si>
  <si>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</si>
  <si>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</si>
  <si>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</si>
  <si>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</si>
  <si>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</si>
  <si>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</si>
  <si>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</si>
  <si>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</si>
  <si>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</si>
  <si>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</si>
  <si>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</si>
  <si>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</si>
  <si>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</si>
  <si>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</si>
  <si>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</si>
  <si>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</si>
  <si>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</si>
  <si>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</si>
  <si>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</si>
  <si>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</si>
  <si>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</si>
  <si>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</si>
  <si>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</si>
  <si>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</si>
  <si>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</si>
  <si>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</si>
  <si>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</si>
  <si>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</si>
  <si>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</si>
  <si>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</si>
  <si>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</si>
  <si>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</si>
  <si>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</si>
  <si>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</si>
  <si>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</si>
  <si>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</si>
  <si>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</si>
  <si>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</si>
  <si>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</si>
  <si>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</si>
  <si>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</si>
  <si>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</si>
  <si>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</si>
  <si>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</si>
  <si>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</si>
  <si>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</si>
  <si>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</si>
  <si>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</si>
  <si>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</si>
  <si>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</si>
  <si>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</si>
  <si>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</si>
  <si>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</si>
  <si>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</si>
  <si>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</si>
  <si>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</si>
  <si>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</si>
  <si>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</si>
  <si>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</si>
  <si>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</si>
  <si>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</si>
  <si>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</si>
  <si>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</si>
  <si>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</si>
  <si>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</si>
  <si>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</si>
  <si>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</si>
  <si>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</si>
  <si>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</si>
  <si>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</si>
  <si>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</si>
  <si>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</si>
  <si>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</si>
  <si>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</si>
  <si>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</si>
  <si>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</si>
  <si>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</si>
  <si>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</si>
  <si>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</si>
  <si>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</si>
  <si>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</si>
  <si>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</si>
  <si>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</si>
  <si>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</si>
  <si>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</si>
  <si>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</si>
  <si>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</si>
  <si>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</si>
  <si>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</si>
  <si>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</si>
  <si>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</si>
  <si>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</si>
  <si>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</si>
  <si>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</si>
  <si>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</si>
  <si>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</si>
  <si>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</si>
  <si>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</si>
  <si>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</si>
  <si>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</si>
  <si>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</si>
  <si>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</si>
  <si>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</si>
  <si>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</si>
  <si>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</si>
  <si>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</si>
  <si>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</si>
  <si>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</si>
  <si>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</si>
  <si>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</si>
  <si>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</si>
  <si>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</si>
  <si>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</si>
  <si>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</si>
  <si>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</si>
  <si>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</si>
  <si>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</si>
  <si>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</si>
  <si>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</si>
  <si>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</si>
  <si>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</si>
  <si>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</si>
  <si>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</si>
  <si>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</si>
  <si>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</si>
  <si>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</si>
  <si>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</si>
  <si>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</si>
  <si>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</si>
  <si>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</si>
  <si>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</si>
  <si>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</si>
  <si>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</si>
  <si>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</si>
  <si>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</si>
  <si>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</si>
  <si>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</si>
  <si>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</si>
  <si>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</si>
  <si>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</si>
  <si>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</si>
  <si>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</si>
  <si>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</si>
  <si>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</si>
  <si>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</si>
  <si>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</si>
  <si>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</si>
  <si>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</si>
  <si>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</si>
  <si>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</si>
  <si>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</si>
  <si>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</si>
  <si>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</si>
  <si>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</si>
  <si>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</si>
  <si>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</si>
  <si>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</si>
  <si>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</si>
  <si>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</si>
  <si>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</si>
  <si>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</si>
  <si>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</si>
  <si>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</si>
  <si>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</si>
  <si>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</si>
  <si>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</si>
  <si>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</si>
  <si>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</si>
  <si>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</si>
  <si>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</si>
  <si>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</si>
  <si>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</si>
  <si>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</si>
  <si>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</si>
  <si>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</si>
  <si>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</si>
  <si>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</si>
  <si>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</si>
  <si>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</si>
  <si>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</si>
  <si>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</si>
  <si>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</si>
  <si>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</si>
  <si>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</si>
  <si>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</si>
  <si>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</si>
  <si>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</si>
  <si>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</si>
  <si>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</si>
  <si>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</si>
  <si>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</si>
  <si>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</si>
  <si>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</si>
  <si>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</si>
  <si>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</si>
  <si>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</si>
  <si>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</si>
  <si>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</si>
  <si>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</si>
  <si>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</si>
  <si>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</si>
  <si>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</si>
  <si>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</si>
  <si>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</si>
  <si>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</si>
  <si>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</si>
  <si>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</si>
  <si>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</si>
  <si>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</si>
  <si>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</si>
  <si>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</si>
  <si>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</si>
  <si>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</si>
  <si>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</si>
  <si>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</si>
  <si>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</si>
  <si>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</si>
  <si>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</si>
  <si>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</si>
  <si>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</si>
  <si>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</si>
  <si>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</si>
  <si>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</si>
  <si>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</si>
  <si>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</si>
  <si>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</si>
  <si>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</si>
  <si>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</si>
  <si>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</si>
  <si>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</si>
  <si>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</si>
  <si>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</si>
  <si>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</si>
  <si>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</si>
  <si>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</si>
  <si>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</si>
  <si>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</si>
  <si>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</si>
  <si>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</si>
  <si>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</si>
  <si>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</si>
  <si>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</si>
  <si>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</si>
  <si>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</si>
  <si>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</si>
  <si>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</si>
  <si>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</si>
  <si>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</si>
  <si>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</si>
  <si>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</si>
  <si>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</si>
  <si>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</si>
  <si>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</si>
  <si>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</si>
  <si>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</si>
  <si>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</si>
  <si>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</si>
  <si>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</si>
  <si>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</si>
  <si>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</si>
  <si>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</si>
  <si>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</si>
  <si>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</si>
  <si>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</si>
  <si>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</si>
  <si>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</si>
  <si>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</si>
  <si>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</si>
  <si>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</si>
  <si>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</si>
  <si>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</si>
  <si>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</si>
  <si>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</si>
  <si>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</si>
  <si>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</si>
  <si>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</si>
  <si>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</si>
  <si>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</si>
  <si>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</si>
  <si>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</si>
  <si>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</si>
  <si>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</si>
  <si>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</si>
  <si>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</si>
  <si>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</si>
  <si>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</si>
  <si>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</si>
  <si>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</si>
  <si>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</si>
  <si>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</si>
  <si>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</si>
  <si>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</si>
  <si>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</si>
  <si>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</si>
  <si>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</si>
  <si>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</si>
  <si>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</si>
  <si>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</si>
  <si>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</si>
  <si>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</si>
  <si>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</si>
  <si>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</si>
  <si>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</si>
  <si>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</si>
  <si>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</si>
  <si>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</si>
  <si>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</si>
  <si>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</si>
  <si>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</si>
  <si>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</si>
  <si>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</si>
  <si>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</si>
  <si>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</si>
  <si>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</si>
  <si>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</si>
  <si>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</si>
  <si>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</si>
  <si>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</si>
  <si>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</si>
  <si>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</si>
  <si>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</si>
  <si>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</si>
  <si>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</si>
  <si>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</si>
  <si>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</si>
  <si>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</si>
  <si>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</si>
  <si>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</si>
  <si>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</si>
  <si>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</si>
  <si>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</si>
  <si>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</si>
  <si>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</si>
  <si>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</si>
  <si>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</si>
  <si>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</si>
  <si>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</si>
  <si>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</si>
  <si>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</si>
  <si>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</si>
  <si>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</si>
  <si>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</si>
  <si>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</si>
  <si>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</si>
  <si>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</si>
  <si>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</si>
  <si>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</si>
  <si>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</si>
  <si>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</si>
  <si>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</si>
  <si>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</si>
  <si>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</si>
  <si>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</si>
  <si>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</si>
  <si>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</si>
  <si>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</si>
  <si>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</si>
  <si>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</si>
  <si>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</si>
  <si>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</si>
  <si>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</si>
  <si>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</si>
  <si>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</si>
  <si>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</si>
  <si>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</si>
  <si>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</si>
  <si>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</si>
  <si>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</si>
  <si>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</si>
  <si>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</si>
  <si>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</si>
  <si>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</si>
  <si>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</si>
  <si>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</si>
  <si>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</si>
  <si>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</si>
  <si>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</si>
  <si>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</si>
  <si>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</si>
  <si>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</si>
  <si>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</si>
  <si>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</si>
  <si>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</si>
  <si>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</si>
  <si>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</si>
  <si>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</si>
  <si>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</si>
  <si>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</si>
  <si>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</si>
  <si>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</si>
  <si>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</si>
  <si>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</si>
  <si>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</si>
  <si>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</si>
  <si>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</si>
  <si>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</si>
  <si>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</si>
  <si>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</si>
  <si>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</si>
  <si>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</si>
  <si>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</si>
  <si>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</si>
  <si>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</si>
  <si>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</si>
  <si>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</si>
  <si>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</si>
  <si>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</si>
  <si>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</si>
  <si>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</si>
  <si>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</si>
  <si>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</si>
  <si>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</si>
  <si>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</si>
  <si>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</si>
  <si>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</si>
  <si>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</si>
  <si>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</si>
  <si>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</si>
  <si>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</si>
  <si>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</si>
  <si>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</si>
  <si>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</si>
  <si>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</si>
  <si>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</si>
  <si>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</si>
  <si>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</si>
  <si>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</si>
  <si>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</si>
  <si>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</si>
  <si>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</si>
  <si>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</si>
  <si>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</si>
  <si>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</si>
  <si>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</si>
  <si>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</si>
  <si>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</si>
  <si>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</si>
  <si>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</si>
  <si>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</si>
  <si>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</si>
  <si>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</si>
  <si>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</si>
  <si>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</si>
  <si>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</si>
  <si>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</si>
  <si>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</si>
  <si>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</si>
  <si>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</si>
  <si>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</si>
  <si>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</si>
  <si>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</si>
  <si>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</si>
  <si>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</si>
  <si>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</si>
  <si>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</si>
  <si>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</si>
  <si>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</si>
  <si>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</si>
  <si>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</si>
  <si>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</si>
  <si>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</si>
  <si>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</si>
  <si>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</si>
  <si>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</si>
  <si>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</si>
  <si>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</si>
  <si>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</si>
  <si>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</si>
  <si>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</si>
  <si>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</si>
  <si>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</si>
  <si>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</si>
  <si>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</si>
  <si>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</si>
  <si>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</si>
  <si>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</si>
  <si>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</si>
  <si>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</si>
  <si>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</si>
  <si>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</si>
  <si>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</si>
  <si>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</si>
  <si>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</si>
  <si>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</si>
  <si>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</si>
  <si>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</si>
  <si>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</si>
  <si>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</si>
  <si>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</si>
  <si>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</si>
  <si>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</si>
  <si>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</si>
  <si>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</si>
  <si>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</si>
  <si>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</si>
  <si>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</si>
  <si>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</si>
  <si>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</si>
  <si>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</si>
  <si>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</si>
  <si>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</si>
  <si>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</si>
  <si>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</si>
  <si>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</si>
  <si>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</si>
  <si>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</si>
  <si>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</si>
  <si>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</si>
  <si>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</si>
  <si>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</si>
  <si>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</si>
  <si>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</si>
  <si>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</si>
  <si>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</si>
  <si>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</si>
  <si>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</si>
  <si>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</si>
  <si>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</si>
  <si>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</si>
  <si>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</si>
  <si>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</si>
  <si>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</si>
  <si>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</si>
  <si>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</si>
  <si>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</si>
  <si>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</si>
  <si>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</si>
  <si>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</si>
  <si>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</si>
  <si>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</si>
  <si>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</si>
  <si>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</si>
  <si>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</si>
  <si>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</si>
  <si>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</si>
  <si>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</si>
  <si>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</si>
  <si>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</si>
  <si>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</si>
  <si>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</si>
  <si>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</si>
  <si>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</si>
  <si>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</si>
  <si>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</si>
  <si>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</si>
  <si>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</si>
  <si>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</si>
  <si>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</si>
  <si>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</si>
  <si>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</si>
  <si>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</si>
  <si>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</si>
  <si>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</si>
  <si>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</si>
  <si>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</si>
  <si>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</si>
  <si>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</si>
  <si>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</si>
  <si>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</si>
  <si>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</si>
  <si>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</si>
  <si>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</si>
  <si>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</si>
  <si>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</si>
  <si>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</si>
  <si>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</si>
  <si>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</si>
  <si>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</si>
  <si>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</si>
  <si>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</si>
  <si>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</si>
  <si>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</si>
  <si>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</si>
  <si>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</si>
  <si>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</si>
  <si>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</si>
  <si>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</si>
  <si>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</si>
  <si>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</si>
  <si>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</si>
  <si>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</si>
  <si>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</si>
  <si>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</si>
  <si>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</si>
  <si>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</si>
  <si>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</si>
  <si>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</si>
  <si>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</si>
  <si>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</si>
  <si>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</si>
  <si>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</si>
  <si>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</si>
  <si>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</si>
  <si>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</si>
  <si>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</si>
  <si>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</si>
  <si>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</si>
  <si>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</si>
  <si>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</si>
  <si>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</si>
  <si>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</si>
  <si>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</si>
  <si>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</si>
  <si>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</si>
  <si>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</si>
  <si>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</si>
  <si>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</si>
  <si>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</si>
  <si>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</si>
  <si>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</si>
  <si>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</si>
  <si>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</si>
  <si>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</si>
  <si>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</si>
  <si>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</si>
  <si>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</si>
  <si>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</si>
  <si>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</si>
  <si>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</si>
  <si>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</si>
  <si>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</si>
  <si>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</si>
  <si>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</si>
  <si>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</si>
  <si>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</si>
  <si>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</si>
  <si>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</si>
  <si>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</si>
  <si>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</si>
  <si>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</si>
  <si>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</si>
  <si>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</si>
  <si>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</si>
  <si>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</si>
  <si>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</si>
  <si>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</si>
  <si>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</si>
  <si>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</si>
  <si>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</si>
  <si>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</si>
  <si>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</si>
  <si>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</si>
  <si>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</si>
  <si>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</si>
  <si>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</si>
  <si>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</si>
  <si>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</si>
  <si>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</si>
  <si>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</si>
  <si>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</si>
  <si>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</si>
  <si>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</si>
  <si>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</si>
  <si>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</si>
  <si>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</si>
  <si>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</si>
  <si>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</si>
  <si>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</si>
  <si>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</si>
  <si>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</si>
  <si>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</si>
  <si>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</si>
  <si>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</si>
  <si>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</si>
  <si>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</si>
  <si>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</si>
  <si>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</si>
  <si>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</si>
  <si>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</si>
  <si>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</si>
  <si>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</si>
  <si>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</si>
  <si>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</si>
  <si>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</si>
  <si>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</si>
  <si>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</si>
  <si>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</si>
  <si>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</si>
  <si>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</si>
  <si>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</si>
  <si>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</si>
  <si>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</si>
  <si>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</si>
  <si>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</si>
  <si>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</si>
  <si>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</si>
  <si>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</si>
  <si>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</si>
  <si>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</si>
  <si>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</si>
  <si>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</si>
  <si>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</si>
  <si>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</si>
  <si>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</si>
  <si>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</si>
  <si>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</si>
  <si>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</si>
  <si>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</si>
  <si>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</si>
  <si>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</si>
  <si>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</si>
  <si>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</si>
  <si>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</si>
  <si>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</si>
  <si>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</si>
  <si>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</si>
  <si>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</si>
  <si>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</si>
  <si>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</si>
  <si>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</si>
  <si>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</si>
  <si>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</si>
  <si>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</si>
  <si>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</si>
  <si>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</si>
  <si>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</si>
  <si>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</si>
  <si>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</si>
  <si>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</si>
  <si>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</si>
  <si>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</si>
  <si>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</si>
  <si>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</si>
  <si>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</si>
  <si>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</si>
  <si>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</si>
  <si>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</si>
  <si>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</si>
  <si>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</si>
  <si>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</si>
  <si>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</si>
  <si>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</si>
  <si>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</si>
  <si>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</si>
  <si>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</si>
  <si>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</si>
  <si>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</si>
  <si>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</si>
  <si>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</si>
  <si>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</si>
  <si>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</si>
  <si>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</si>
  <si>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</si>
  <si>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</si>
  <si>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</si>
  <si>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</si>
  <si>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</si>
  <si>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</si>
  <si>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</si>
  <si>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</si>
  <si>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</si>
  <si>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</si>
  <si>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</si>
  <si>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</si>
  <si>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</si>
  <si>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</si>
  <si>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</si>
  <si>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</si>
  <si>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</si>
  <si>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</si>
  <si>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</si>
  <si>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</si>
  <si>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</si>
  <si>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</si>
  <si>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</si>
  <si>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</si>
  <si>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</si>
  <si>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</si>
  <si>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</si>
  <si>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</si>
  <si>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</si>
  <si>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</si>
  <si>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</si>
  <si>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</si>
  <si>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</si>
  <si>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</si>
  <si>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</si>
  <si>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</si>
  <si>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</si>
  <si>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</si>
  <si>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</si>
  <si>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</si>
  <si>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</si>
  <si>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</si>
  <si>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</si>
  <si>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</si>
  <si>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</si>
  <si>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</si>
  <si>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</si>
  <si>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</si>
  <si>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</si>
  <si>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</si>
  <si>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</si>
  <si>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</si>
  <si>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</si>
  <si>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</si>
  <si>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</si>
  <si>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</si>
  <si>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</si>
  <si>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</si>
  <si>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</si>
  <si>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</si>
  <si>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</si>
  <si>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</si>
  <si>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</si>
  <si>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</si>
  <si>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</si>
  <si>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</si>
  <si>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</si>
  <si>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</si>
  <si>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</si>
  <si>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</si>
  <si>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</si>
  <si>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</si>
  <si>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</si>
  <si>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</si>
  <si>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</si>
  <si>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</si>
  <si>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</si>
  <si>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</si>
  <si>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</si>
  <si>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</si>
  <si>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</si>
  <si>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</si>
  <si>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</si>
  <si>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</si>
  <si>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</si>
  <si>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</si>
  <si>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</si>
  <si>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</si>
  <si>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</si>
  <si>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</si>
  <si>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</si>
  <si>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</si>
  <si>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</si>
  <si>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</si>
  <si>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</si>
  <si>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</si>
  <si>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</si>
  <si>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</si>
  <si>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</si>
  <si>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</si>
  <si>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</si>
  <si>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</si>
  <si>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</si>
  <si>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</si>
  <si>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</si>
  <si>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</si>
  <si>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</si>
  <si>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</si>
  <si>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</si>
  <si>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</si>
  <si>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</si>
  <si>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</si>
  <si>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</si>
  <si>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</si>
  <si>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</si>
  <si>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</si>
  <si>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</si>
  <si>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</si>
  <si>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</si>
  <si>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</si>
  <si>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</si>
  <si>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</si>
  <si>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</si>
  <si>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</si>
  <si>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</si>
  <si>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</si>
  <si>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</si>
  <si>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</si>
  <si>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</si>
  <si>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</si>
  <si>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</si>
  <si>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</si>
  <si>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</si>
  <si>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</si>
  <si>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</si>
  <si>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</si>
  <si>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</si>
  <si>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</si>
  <si>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</si>
  <si>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</si>
  <si>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</si>
  <si>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</si>
  <si>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</si>
  <si>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</si>
  <si>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</si>
  <si>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</si>
  <si>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</si>
  <si>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</si>
  <si>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</si>
  <si>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</si>
  <si>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</si>
  <si>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</si>
  <si>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</si>
  <si>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</si>
  <si>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</si>
  <si>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</si>
  <si>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</si>
  <si>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</si>
  <si>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</si>
  <si>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</si>
  <si>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</si>
  <si>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</si>
  <si>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</si>
  <si>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</si>
  <si>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</si>
  <si>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</si>
  <si>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</si>
  <si>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</si>
  <si>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</si>
  <si>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</si>
  <si>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</si>
  <si>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</si>
  <si>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</si>
  <si>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</si>
  <si>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</si>
  <si>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</si>
  <si>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</si>
  <si>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</si>
  <si>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</si>
  <si>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</si>
  <si>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</si>
  <si>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</si>
  <si>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</si>
  <si>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</si>
  <si>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</si>
  <si>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</si>
  <si>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</si>
  <si>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</si>
  <si>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</si>
  <si>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</si>
  <si>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</si>
  <si>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</si>
  <si>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</si>
  <si>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</si>
  <si>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</si>
  <si>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</si>
  <si>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</si>
  <si>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</si>
  <si>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</si>
  <si>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</si>
  <si>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</si>
  <si>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</si>
  <si>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</si>
  <si>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</si>
  <si>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</si>
  <si>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</si>
  <si>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</si>
  <si>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</si>
  <si>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</si>
  <si>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</si>
  <si>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</si>
  <si>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</si>
  <si>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</si>
  <si>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</si>
  <si>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</si>
  <si>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</si>
  <si>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</si>
  <si>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</si>
  <si>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</si>
  <si>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</si>
  <si>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</si>
  <si>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</si>
  <si>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</si>
  <si>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</si>
  <si>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</si>
  <si>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</si>
  <si>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</si>
  <si>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</si>
  <si>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</si>
  <si>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</si>
  <si>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</si>
  <si>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</si>
  <si>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</si>
  <si>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</si>
  <si>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</si>
  <si>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</si>
  <si>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</si>
  <si>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</si>
  <si>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</si>
  <si>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</si>
  <si>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</si>
  <si>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</si>
  <si>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</si>
  <si>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</si>
  <si>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</si>
  <si>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</si>
  <si>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</si>
  <si>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</si>
  <si>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</si>
  <si>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</si>
  <si>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</si>
  <si>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</si>
  <si>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</si>
  <si>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</si>
  <si>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</si>
  <si>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</si>
  <si>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</si>
  <si>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</si>
  <si>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</si>
  <si>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</si>
  <si>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</si>
  <si>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</si>
  <si>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</si>
  <si>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</si>
  <si>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</si>
  <si>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</si>
  <si>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</si>
  <si>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</si>
  <si>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</si>
  <si>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</si>
  <si>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</si>
  <si>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</si>
  <si>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</si>
  <si>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</si>
  <si>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</si>
  <si>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</si>
  <si>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</si>
  <si>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</si>
  <si>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</si>
  <si>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</si>
  <si>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</si>
  <si>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</si>
  <si>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</si>
  <si>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</si>
  <si>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</si>
  <si>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</si>
  <si>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</si>
  <si>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</si>
  <si>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</si>
  <si>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</si>
  <si>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</si>
  <si>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</si>
  <si>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</si>
  <si>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</si>
  <si>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</si>
  <si>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</si>
  <si>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</si>
  <si>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</si>
  <si>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</si>
  <si>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</si>
  <si>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</si>
  <si>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</si>
  <si>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</si>
  <si>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</si>
  <si>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</si>
  <si>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</si>
  <si>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</si>
  <si>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</si>
  <si>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</si>
  <si>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</si>
  <si>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</si>
  <si>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</si>
  <si>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</si>
  <si>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</si>
  <si>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</si>
  <si>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</si>
  <si>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</si>
  <si>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</si>
  <si>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</si>
  <si>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</si>
  <si>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</si>
  <si>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</si>
  <si>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</si>
  <si>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</si>
  <si>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</si>
  <si>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</si>
  <si>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</si>
  <si>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</si>
  <si>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</si>
  <si>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</si>
  <si>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</si>
  <si>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</si>
  <si>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</si>
  <si>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</si>
  <si>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</si>
  <si>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</si>
  <si>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</si>
  <si>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</si>
  <si>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</si>
  <si>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</si>
  <si>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</si>
  <si>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</si>
  <si>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</si>
  <si>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</si>
  <si>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</si>
  <si>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</si>
  <si>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</si>
  <si>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</si>
  <si>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</si>
  <si>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</si>
  <si>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</si>
  <si>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</si>
  <si>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</si>
  <si>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</si>
  <si>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</si>
  <si>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</si>
  <si>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</si>
  <si>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</si>
  <si>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</si>
  <si>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</si>
  <si>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</si>
  <si>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</si>
  <si>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</si>
  <si>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</si>
  <si>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</si>
  <si>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</si>
  <si>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</si>
  <si>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</si>
  <si>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</si>
  <si>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</si>
  <si>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</si>
  <si>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</si>
  <si>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</si>
  <si>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</si>
  <si>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</si>
  <si>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</si>
  <si>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</si>
  <si>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</si>
  <si>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</si>
  <si>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</si>
  <si>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</si>
  <si>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</si>
  <si>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</si>
  <si>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</si>
  <si>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</si>
  <si>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</si>
  <si>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</si>
  <si>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</si>
  <si>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</si>
  <si>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</si>
  <si>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</si>
  <si>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</si>
  <si>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</si>
  <si>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</si>
  <si>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</si>
  <si>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</si>
  <si>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</si>
  <si>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</si>
  <si>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</si>
  <si>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</si>
  <si>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</si>
  <si>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</si>
  <si>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</si>
  <si>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</si>
  <si>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</si>
  <si>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</si>
  <si>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</si>
  <si>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</si>
  <si>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</si>
  <si>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</si>
  <si>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</si>
  <si>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</si>
  <si>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</si>
  <si>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</si>
  <si>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</si>
  <si>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</si>
  <si>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</si>
  <si>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</si>
  <si>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</si>
  <si>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</si>
  <si>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</si>
  <si>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</si>
  <si>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</si>
  <si>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</si>
  <si>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</si>
  <si>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</si>
  <si>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</si>
  <si>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</si>
  <si>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</si>
  <si>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</si>
  <si>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</si>
  <si>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</si>
  <si>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</si>
  <si>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</si>
  <si>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</si>
  <si>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</si>
  <si>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</si>
  <si>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</si>
  <si>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</si>
  <si>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</si>
  <si>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</si>
  <si>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</si>
  <si>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</si>
  <si>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</si>
  <si>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</si>
  <si>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</si>
  <si>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</si>
  <si>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</si>
  <si>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</si>
  <si>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</si>
  <si>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</si>
  <si>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</si>
  <si>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</si>
  <si>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</si>
  <si>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</si>
  <si>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</si>
  <si>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</si>
  <si>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</si>
  <si>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</si>
  <si>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</si>
  <si>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</si>
  <si>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</si>
  <si>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</si>
  <si>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</si>
  <si>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</si>
  <si>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</si>
  <si>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</si>
  <si>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</si>
  <si>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</si>
  <si>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</si>
  <si>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</si>
  <si>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</si>
  <si>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</si>
  <si>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</si>
  <si>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</si>
  <si>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</si>
  <si>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</si>
  <si>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</si>
  <si>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</si>
  <si>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</si>
  <si>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</si>
  <si>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</si>
  <si>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</si>
  <si>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</si>
  <si>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</si>
  <si>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</si>
  <si>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</si>
  <si>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</si>
  <si>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</si>
  <si>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</si>
  <si>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</si>
  <si>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</si>
  <si>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</si>
  <si>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</si>
  <si>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</si>
  <si>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</si>
  <si>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</si>
  <si>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</si>
  <si>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</si>
  <si>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</si>
  <si>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</si>
  <si>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</si>
  <si>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</si>
  <si>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</si>
  <si>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</si>
  <si>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</si>
  <si>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</si>
  <si>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</si>
  <si>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</si>
  <si>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</si>
  <si>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</si>
  <si>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</si>
  <si>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</si>
  <si>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</si>
  <si>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</si>
  <si>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</si>
  <si>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</si>
  <si>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</si>
  <si>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</si>
  <si>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</si>
  <si>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</si>
  <si>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</si>
  <si>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</si>
  <si>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</si>
  <si>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</si>
  <si>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</si>
  <si>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</si>
  <si>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</si>
  <si>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</si>
  <si>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</si>
  <si>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</si>
  <si>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</si>
  <si>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</si>
  <si>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</si>
  <si>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</si>
  <si>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</si>
  <si>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</si>
  <si>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</si>
  <si>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</si>
  <si>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</si>
  <si>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</si>
  <si>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</si>
  <si>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</si>
  <si>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</si>
  <si>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</si>
  <si>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</si>
  <si>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</si>
  <si>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</si>
  <si>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</si>
  <si>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</si>
  <si>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</si>
  <si>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</si>
  <si>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</si>
  <si>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</si>
  <si>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</si>
  <si>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</si>
  <si>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</si>
  <si>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</si>
  <si>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</si>
  <si>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</si>
  <si>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</si>
  <si>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</si>
  <si>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</si>
  <si>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</si>
  <si>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</si>
  <si>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</si>
  <si>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</si>
  <si>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</si>
  <si>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</si>
  <si>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</si>
  <si>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</si>
  <si>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</si>
  <si>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</si>
  <si>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</si>
  <si>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</si>
  <si>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</si>
  <si>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</si>
  <si>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</si>
  <si>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</si>
  <si>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</si>
  <si>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</si>
  <si>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</si>
  <si>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</si>
  <si>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</si>
  <si>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</si>
  <si>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</si>
  <si>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</si>
  <si>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</si>
  <si>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</si>
  <si>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</si>
  <si>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</si>
  <si>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</si>
  <si>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</si>
  <si>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</si>
  <si>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</si>
  <si>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</si>
  <si>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</si>
  <si>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</si>
  <si>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</si>
  <si>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</si>
  <si>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</si>
  <si>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</si>
  <si>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</si>
  <si>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</si>
  <si>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</si>
  <si>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</si>
  <si>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</si>
  <si>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</si>
  <si>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</si>
  <si>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</si>
  <si>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</si>
  <si>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</si>
  <si>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</si>
  <si>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</si>
  <si>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</si>
  <si>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</si>
  <si>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</si>
  <si>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</si>
  <si>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</si>
  <si>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</si>
  <si>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</si>
  <si>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</si>
  <si>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</si>
  <si>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</si>
  <si>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</si>
  <si>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</si>
  <si>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</si>
  <si>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</si>
  <si>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</si>
  <si>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</si>
  <si>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</si>
  <si>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</si>
  <si>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</si>
  <si>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</si>
  <si>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</si>
  <si>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</si>
  <si>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</si>
  <si>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</si>
  <si>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</si>
  <si>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</si>
  <si>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</si>
  <si>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</si>
  <si>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</si>
  <si>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</si>
  <si>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</si>
  <si>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</si>
  <si>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</si>
  <si>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</si>
  <si>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</si>
  <si>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</si>
  <si>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</si>
  <si>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</si>
  <si>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</si>
  <si>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</si>
  <si>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</si>
  <si>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</si>
  <si>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</si>
  <si>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</si>
  <si>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</si>
  <si>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</si>
  <si>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</si>
  <si>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</si>
  <si>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</si>
  <si>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</si>
  <si>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</si>
  <si>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</si>
  <si>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</si>
  <si>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</si>
  <si>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</si>
  <si>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</si>
  <si>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</si>
  <si>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</si>
  <si>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</si>
  <si>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</si>
  <si>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</si>
  <si>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</si>
  <si>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</si>
  <si>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</si>
  <si>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</si>
  <si>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</si>
  <si>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</si>
  <si>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</si>
  <si>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</si>
  <si>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</si>
  <si>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</si>
  <si>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</si>
  <si>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</si>
  <si>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</si>
  <si>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</si>
  <si>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</si>
  <si>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</si>
  <si>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</si>
  <si>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</si>
  <si>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</si>
  <si>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</si>
  <si>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</si>
  <si>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</si>
  <si>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</si>
  <si>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</si>
  <si>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</si>
  <si>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</si>
  <si>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</si>
  <si>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</si>
  <si>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</si>
  <si>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</si>
  <si>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</si>
  <si>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</si>
  <si>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</si>
  <si>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</si>
  <si>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</si>
  <si>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</si>
  <si>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</si>
  <si>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</si>
  <si>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</si>
  <si>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</si>
  <si>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</si>
  <si>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</si>
  <si>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</si>
  <si>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</si>
  <si>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</si>
  <si>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</si>
  <si>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</si>
  <si>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</si>
  <si>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</si>
  <si>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</si>
  <si>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</si>
  <si>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</si>
  <si>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</si>
  <si>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</si>
  <si>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</si>
  <si>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</si>
  <si>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</si>
  <si>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</si>
  <si>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</si>
  <si>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</si>
  <si>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</si>
  <si>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</si>
  <si>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</si>
  <si>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</si>
  <si>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</si>
  <si>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</si>
  <si>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</si>
  <si>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</si>
  <si>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</si>
  <si>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</si>
  <si>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</si>
  <si>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</si>
  <si>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</si>
  <si>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</si>
  <si>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</si>
  <si>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</si>
  <si>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</si>
  <si>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</si>
  <si>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</si>
  <si>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</si>
  <si>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</si>
  <si>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</si>
  <si>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</si>
  <si>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</si>
  <si>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</si>
  <si>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</si>
  <si>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</si>
  <si>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</si>
  <si>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</si>
  <si>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</si>
  <si>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</si>
  <si>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</si>
  <si>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</si>
  <si>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</si>
  <si>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</si>
  <si>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</si>
  <si>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</si>
  <si>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</si>
  <si>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</si>
  <si>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</si>
  <si>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</si>
  <si>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</si>
  <si>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</si>
  <si>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</si>
  <si>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</si>
  <si>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</si>
  <si>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</si>
  <si>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</si>
  <si>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</si>
  <si>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</si>
  <si>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</si>
  <si>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</si>
  <si>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</si>
  <si>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</si>
  <si>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</si>
  <si>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</si>
  <si>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</si>
  <si>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</si>
  <si>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</si>
  <si>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</si>
  <si>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</si>
  <si>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</si>
  <si>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</si>
  <si>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</si>
  <si>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</si>
  <si>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</si>
  <si>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</si>
  <si>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</si>
  <si>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</si>
  <si>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</si>
  <si>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</si>
  <si>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</si>
  <si>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</si>
  <si>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</si>
  <si>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</si>
  <si>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</si>
  <si>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</si>
  <si>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</si>
  <si>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</si>
  <si>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</si>
  <si>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</si>
  <si>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</si>
  <si>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</si>
  <si>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</si>
  <si>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</si>
  <si>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</si>
  <si>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</si>
  <si>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</si>
  <si>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</si>
  <si>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</si>
  <si>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</si>
  <si>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</si>
  <si>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</si>
  <si>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</si>
  <si>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</si>
  <si>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</si>
  <si>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</si>
  <si>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</si>
  <si>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</si>
  <si>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</si>
  <si>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</si>
  <si>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</si>
  <si>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</si>
  <si>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</si>
  <si>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</si>
  <si>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</si>
  <si>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</si>
  <si>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</si>
  <si>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</si>
  <si>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</si>
  <si>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</si>
  <si>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</si>
  <si>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</si>
  <si>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</si>
  <si>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</si>
  <si>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</si>
  <si>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</si>
  <si>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</si>
  <si>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</si>
  <si>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</si>
  <si>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</si>
  <si>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</si>
  <si>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</si>
  <si>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</si>
  <si>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</si>
  <si>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</si>
  <si>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</si>
  <si>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</si>
  <si>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</si>
  <si>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</si>
  <si>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</si>
  <si>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</si>
  <si>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</si>
  <si>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</si>
  <si>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</si>
  <si>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</si>
  <si>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</si>
  <si>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</si>
  <si>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</si>
  <si>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</si>
  <si>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</si>
  <si>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</si>
  <si>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</si>
  <si>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</si>
  <si>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</si>
  <si>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</si>
  <si>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</si>
  <si>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</si>
  <si>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</si>
  <si>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</si>
  <si>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</si>
  <si>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</si>
  <si>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</si>
  <si>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</si>
  <si>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</si>
  <si>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</si>
  <si>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</si>
  <si>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</si>
  <si>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</si>
  <si>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</si>
  <si>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</si>
  <si>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</si>
  <si>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</si>
  <si>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</si>
  <si>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</si>
  <si>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</si>
  <si>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</si>
  <si>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</si>
  <si>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</si>
  <si>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</si>
  <si>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</si>
  <si>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</si>
  <si>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</si>
  <si>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</si>
  <si>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</si>
  <si>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</si>
  <si>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</si>
  <si>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</si>
  <si>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</si>
  <si>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</si>
  <si>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</si>
  <si>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</si>
  <si>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</si>
  <si>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</si>
  <si>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</si>
  <si>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</si>
  <si>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</si>
  <si>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</si>
  <si>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</si>
  <si>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</si>
  <si>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</si>
  <si>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</si>
  <si>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</si>
  <si>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</si>
  <si>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</si>
  <si>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</si>
  <si>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</si>
  <si>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</si>
  <si>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</si>
  <si>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</si>
  <si>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</si>
  <si>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</si>
  <si>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</si>
  <si>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</si>
  <si>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</si>
  <si>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</si>
  <si>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</si>
  <si>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</si>
  <si>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</si>
  <si>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</si>
  <si>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</si>
  <si>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</si>
  <si>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</si>
  <si>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</si>
  <si>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</si>
  <si>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</si>
  <si>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</si>
  <si>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</si>
  <si>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</si>
  <si>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</si>
  <si>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</si>
  <si>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</si>
  <si>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</si>
  <si>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</si>
  <si>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</si>
  <si>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</si>
  <si>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</si>
  <si>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</si>
  <si>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</si>
  <si>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</si>
  <si>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</si>
  <si>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</si>
  <si>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</si>
  <si>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</si>
  <si>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</si>
  <si>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</si>
  <si>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</si>
  <si>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</si>
  <si>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</si>
  <si>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</si>
  <si>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</si>
  <si>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</si>
  <si>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</si>
  <si>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</si>
  <si>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</si>
  <si>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</si>
  <si>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</si>
  <si>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</si>
  <si>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</si>
  <si>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</si>
  <si>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</si>
  <si>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</si>
  <si>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</si>
  <si>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</si>
  <si>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</si>
  <si>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</si>
  <si>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</si>
  <si>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</si>
  <si>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</si>
  <si>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</si>
  <si>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</si>
  <si>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</si>
  <si>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</si>
  <si>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</si>
  <si>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</si>
  <si>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</si>
  <si>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</si>
  <si>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</si>
  <si>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</si>
  <si>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</si>
  <si>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</si>
  <si>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</si>
  <si>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</si>
  <si>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</si>
  <si>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</si>
  <si>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</si>
  <si>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</si>
  <si>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</si>
  <si>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</si>
  <si>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</si>
  <si>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</si>
  <si>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</si>
  <si>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</si>
  <si>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</si>
  <si>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</si>
  <si>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</si>
  <si>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</si>
  <si>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</si>
  <si>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</si>
  <si>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</si>
  <si>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</si>
  <si>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</si>
  <si>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</si>
  <si>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</si>
  <si>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</si>
  <si>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</si>
  <si>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</si>
  <si>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</si>
  <si>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</si>
  <si>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</si>
  <si>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</si>
  <si>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</si>
  <si>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</si>
  <si>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</si>
  <si>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</si>
  <si>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</si>
  <si>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</si>
  <si>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</si>
  <si>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</si>
  <si>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</si>
  <si>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</si>
  <si>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</si>
  <si>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</si>
  <si>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</si>
  <si>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</si>
  <si>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</si>
  <si>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</si>
  <si>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</si>
  <si>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</si>
  <si>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</si>
  <si>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</si>
  <si>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</si>
  <si>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</si>
  <si>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</si>
  <si>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</si>
  <si>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</si>
  <si>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</si>
  <si>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</si>
  <si>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</si>
  <si>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</si>
  <si>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</si>
  <si>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</si>
  <si>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</si>
  <si>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</si>
  <si>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</si>
  <si>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</si>
  <si>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</si>
  <si>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</si>
  <si>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</si>
  <si>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</si>
  <si>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</si>
  <si>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</si>
  <si>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</si>
  <si>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</si>
  <si>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</si>
  <si>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</si>
  <si>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</si>
  <si>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</si>
  <si>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</si>
  <si>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</si>
  <si>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</si>
  <si>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</si>
  <si>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</si>
  <si>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</si>
  <si>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</si>
  <si>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</si>
  <si>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</si>
  <si>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</si>
  <si>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</si>
  <si>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</si>
  <si>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</si>
  <si>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</si>
  <si>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</si>
  <si>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</si>
  <si>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</si>
  <si>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</si>
  <si>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</si>
  <si>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</si>
  <si>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</si>
  <si>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</si>
  <si>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</si>
  <si>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</si>
  <si>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</si>
  <si>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</si>
  <si>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</si>
  <si>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</si>
  <si>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</si>
  <si>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</si>
  <si>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</si>
  <si>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</si>
  <si>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</si>
  <si>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</si>
  <si>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</si>
  <si>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</si>
  <si>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</si>
  <si>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</si>
  <si>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</si>
  <si>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</si>
  <si>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</si>
  <si>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</si>
  <si>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</si>
  <si>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</si>
  <si>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</si>
  <si>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</si>
  <si>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</si>
  <si>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</si>
  <si>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</si>
  <si>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</si>
  <si>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</si>
  <si>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</si>
  <si>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</si>
  <si>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</si>
  <si>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</si>
  <si>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</si>
  <si>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</si>
  <si>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</si>
  <si>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</si>
  <si>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</si>
  <si>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</si>
  <si>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</si>
  <si>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</si>
  <si>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</si>
  <si>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</si>
  <si>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</si>
  <si>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</si>
  <si>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</si>
  <si>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</si>
  <si>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</si>
  <si>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</si>
  <si>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</si>
  <si>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</si>
  <si>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</si>
  <si>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</si>
  <si>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</si>
  <si>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</si>
  <si>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</si>
  <si>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</si>
  <si>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</si>
  <si>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</si>
  <si>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</si>
  <si>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</si>
  <si>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</si>
  <si>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</si>
  <si>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</si>
  <si>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</si>
  <si>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</si>
  <si>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</si>
  <si>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</si>
  <si>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</si>
  <si>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</si>
  <si>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</si>
  <si>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</si>
  <si>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</si>
  <si>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</si>
  <si>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</si>
  <si>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</si>
  <si>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</si>
  <si>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</si>
  <si>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</si>
  <si>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</si>
  <si>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</si>
  <si>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</si>
  <si>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</si>
  <si>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</si>
  <si>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</si>
  <si>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</si>
  <si>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</si>
  <si>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</si>
  <si>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</si>
  <si>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</si>
  <si>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</si>
  <si>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</si>
  <si>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</si>
  <si>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</si>
  <si>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</si>
  <si>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</si>
  <si>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</si>
  <si>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</si>
  <si>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</si>
  <si>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</si>
  <si>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</si>
  <si>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</si>
  <si>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</si>
  <si>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</si>
  <si>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</si>
  <si>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</si>
  <si>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</si>
  <si>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</si>
  <si>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</si>
  <si>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</si>
  <si>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</si>
  <si>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</si>
  <si>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</si>
  <si>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</si>
  <si>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</si>
  <si>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</si>
  <si>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</si>
  <si>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</si>
  <si>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</si>
  <si>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</si>
  <si>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</si>
  <si>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</si>
  <si>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</si>
  <si>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</si>
  <si>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</si>
  <si>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</si>
  <si>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</si>
  <si>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</si>
  <si>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</si>
  <si>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</si>
  <si>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</si>
  <si>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</si>
  <si>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</si>
  <si>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</si>
  <si>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</si>
  <si>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</si>
  <si>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</si>
  <si>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</si>
  <si>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</si>
  <si>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</si>
  <si>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</si>
  <si>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</si>
  <si>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</si>
  <si>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</si>
  <si>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</si>
  <si>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</si>
  <si>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</si>
  <si>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</si>
  <si>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</si>
  <si>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</si>
  <si>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</si>
  <si>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</si>
  <si>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</si>
  <si>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</si>
  <si>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</si>
  <si>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</si>
  <si>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</si>
  <si>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</si>
  <si>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</si>
  <si>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</si>
  <si>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</si>
  <si>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</si>
  <si>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</si>
  <si>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</si>
  <si>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</si>
  <si>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</si>
  <si>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</si>
  <si>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</si>
  <si>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</si>
  <si>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</si>
  <si>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</si>
  <si>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</si>
  <si>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</si>
  <si>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</si>
  <si>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</si>
  <si>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</si>
  <si>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</si>
  <si>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</si>
  <si>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</si>
  <si>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</si>
  <si>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</si>
  <si>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</si>
  <si>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</si>
  <si>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</si>
  <si>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</si>
  <si>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</si>
  <si>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</si>
  <si>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</si>
  <si>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</si>
  <si>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</si>
  <si>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</si>
  <si>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</si>
  <si>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</si>
  <si>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</si>
  <si>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</si>
  <si>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</si>
  <si>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</si>
  <si>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</si>
  <si>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</si>
  <si>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</si>
  <si>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</si>
  <si>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</si>
  <si>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</si>
  <si>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</si>
  <si>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</si>
  <si>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</si>
  <si>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</si>
  <si>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</si>
  <si>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</si>
  <si>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</si>
  <si>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</si>
  <si>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</si>
  <si>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</si>
  <si>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</si>
  <si>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</si>
  <si>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</si>
  <si>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</si>
  <si>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</si>
  <si>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</si>
  <si>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</si>
  <si>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</si>
  <si>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</si>
  <si>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</si>
  <si>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</si>
  <si>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</si>
  <si>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</si>
  <si>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</si>
  <si>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</si>
  <si>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</si>
  <si>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</si>
  <si>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</si>
  <si>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</si>
  <si>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</si>
  <si>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</si>
  <si>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</si>
  <si>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</si>
  <si>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</si>
  <si>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</si>
  <si>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</si>
  <si>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</si>
  <si>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</si>
  <si>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</si>
  <si>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</si>
  <si>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</si>
  <si>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</si>
  <si>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</si>
  <si>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</si>
  <si>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</si>
  <si>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</si>
  <si>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</si>
  <si>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</si>
  <si>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</si>
  <si>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</si>
  <si>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</si>
  <si>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</si>
  <si>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</si>
  <si>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</si>
  <si>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</si>
  <si>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</si>
  <si>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</si>
  <si>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</si>
  <si>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</si>
  <si>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</si>
  <si>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</si>
  <si>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</si>
  <si>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</si>
  <si>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</si>
  <si>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</si>
  <si>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</si>
  <si>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</si>
  <si>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</si>
  <si>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</si>
  <si>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</si>
  <si>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</si>
  <si>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</si>
  <si>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</si>
  <si>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</si>
  <si>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</si>
  <si>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</si>
  <si>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</si>
  <si>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</si>
  <si>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</si>
  <si>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</si>
  <si>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</si>
  <si>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</si>
  <si>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</si>
  <si>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</si>
  <si>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</si>
  <si>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</si>
  <si>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</si>
  <si>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</si>
  <si>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</si>
  <si>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</si>
  <si>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</si>
  <si>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</si>
  <si>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</si>
  <si>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</si>
  <si>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</si>
  <si>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</si>
  <si>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</si>
  <si>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</si>
  <si>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</si>
  <si>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</si>
  <si>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</si>
  <si>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</si>
  <si>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</si>
  <si>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</si>
  <si>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</si>
  <si>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</si>
  <si>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</si>
  <si>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</si>
  <si>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</si>
  <si>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</si>
  <si>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</si>
  <si>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</si>
  <si>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</si>
  <si>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</si>
  <si>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</si>
  <si>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</si>
  <si>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</si>
  <si>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</si>
  <si>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</si>
  <si>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</si>
  <si>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</si>
  <si>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</si>
  <si>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</si>
  <si>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</si>
  <si>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</si>
  <si>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</si>
  <si>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</si>
  <si>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</si>
  <si>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</si>
  <si>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</si>
  <si>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</si>
  <si>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</si>
  <si>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</si>
  <si>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</si>
  <si>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</si>
  <si>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</si>
  <si>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</si>
  <si>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</si>
  <si>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</si>
  <si>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</si>
  <si>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</si>
  <si>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</si>
  <si>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</si>
  <si>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</si>
  <si>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</si>
  <si>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</si>
  <si>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</si>
  <si>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</si>
  <si>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</si>
  <si>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</si>
  <si>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</si>
  <si>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</si>
  <si>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</si>
  <si>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</si>
  <si>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</si>
  <si>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</si>
  <si>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</si>
  <si>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</si>
  <si>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</si>
  <si>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</si>
  <si>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</si>
  <si>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</si>
  <si>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</si>
  <si>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</si>
  <si>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</si>
  <si>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</si>
  <si>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</si>
  <si>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</si>
  <si>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</si>
  <si>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</si>
  <si>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</si>
  <si>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</si>
  <si>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</si>
  <si>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</si>
  <si>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</si>
  <si>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</si>
  <si>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</si>
  <si>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</si>
  <si>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</si>
  <si>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</si>
  <si>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</si>
  <si>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</si>
  <si>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</si>
  <si>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</si>
  <si>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</si>
  <si>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</si>
  <si>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</si>
  <si>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</si>
  <si>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</si>
  <si>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</si>
  <si>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</si>
  <si>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</si>
  <si>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</si>
  <si>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</si>
  <si>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</si>
  <si>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</si>
  <si>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</si>
  <si>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</si>
  <si>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</si>
  <si>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</si>
  <si>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</si>
  <si>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</si>
  <si>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</si>
  <si>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</si>
  <si>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</si>
  <si>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</si>
  <si>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</si>
  <si>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</si>
  <si>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</si>
  <si>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</si>
  <si>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</si>
  <si>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</si>
  <si>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</si>
  <si>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</si>
  <si>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</si>
  <si>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</si>
  <si>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</si>
  <si>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</si>
  <si>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</si>
  <si>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</si>
  <si>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</si>
  <si>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</si>
  <si>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</si>
  <si>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</si>
  <si>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</si>
  <si>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</si>
  <si>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</si>
  <si>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</si>
  <si>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</si>
  <si>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</si>
  <si>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</si>
  <si>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</si>
  <si>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</si>
  <si>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</si>
  <si>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</si>
  <si>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</si>
  <si>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</si>
  <si>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</si>
  <si>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</si>
  <si>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</si>
  <si>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</si>
  <si>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</si>
  <si>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</si>
  <si>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</si>
  <si>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</si>
  <si>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</si>
  <si>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</si>
  <si>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</si>
  <si>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</si>
  <si>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</si>
  <si>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</si>
  <si>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</si>
  <si>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</si>
  <si>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</si>
  <si>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</si>
  <si>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</si>
  <si>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</si>
  <si>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</si>
  <si>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</si>
  <si>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</si>
  <si>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</si>
  <si>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</si>
  <si>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</si>
  <si>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</si>
  <si>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</si>
  <si>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</si>
  <si>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</si>
  <si>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</si>
  <si>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</si>
  <si>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</si>
  <si>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</si>
  <si>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</si>
  <si>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</si>
  <si>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</si>
  <si>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</si>
  <si>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</si>
  <si>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</si>
  <si>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</si>
  <si>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</si>
  <si>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</si>
  <si>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</si>
  <si>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</si>
  <si>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</si>
  <si>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</si>
  <si>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</si>
  <si>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</si>
  <si>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</si>
  <si>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</si>
  <si>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</si>
  <si>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</si>
  <si>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</si>
  <si>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</si>
  <si>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</si>
  <si>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</si>
  <si>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</si>
  <si>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</si>
  <si>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</si>
  <si>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</si>
  <si>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</si>
  <si>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</si>
  <si>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</si>
  <si>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</si>
  <si>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</si>
  <si>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</si>
  <si>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</si>
  <si>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</si>
  <si>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</si>
  <si>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</si>
  <si>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</si>
  <si>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</si>
  <si>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</si>
  <si>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</si>
  <si>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</si>
  <si>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</si>
  <si>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</si>
  <si>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</si>
  <si>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</si>
  <si>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</si>
  <si>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</si>
  <si>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</si>
  <si>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</si>
  <si>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</si>
  <si>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</si>
  <si>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</si>
  <si>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</si>
  <si>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</si>
  <si>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</si>
  <si>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</si>
  <si>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</si>
  <si>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</si>
  <si>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</si>
  <si>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</si>
  <si>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</si>
  <si>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</si>
  <si>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</si>
  <si>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</si>
  <si>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</si>
  <si>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</si>
  <si>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</si>
  <si>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</si>
  <si>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</si>
  <si>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</si>
  <si>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</si>
  <si>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</si>
  <si>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</si>
  <si>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</si>
  <si>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</si>
  <si>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</si>
  <si>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</si>
  <si>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</si>
  <si>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</si>
  <si>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</si>
  <si>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</si>
  <si>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</si>
  <si>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</si>
  <si>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</si>
  <si>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</si>
  <si>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</si>
  <si>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</si>
  <si>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</si>
  <si>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</si>
  <si>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</si>
  <si>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</si>
  <si>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</si>
  <si>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</si>
  <si>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</si>
  <si>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</si>
  <si>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</si>
  <si>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</si>
  <si>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</si>
  <si>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</si>
  <si>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</si>
  <si>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</si>
  <si>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</si>
  <si>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</si>
  <si>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</si>
  <si>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</si>
  <si>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</si>
  <si>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</si>
  <si>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</si>
  <si>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</si>
  <si>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</si>
  <si>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</si>
  <si>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</si>
  <si>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</si>
  <si>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</si>
  <si>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</si>
  <si>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</si>
  <si>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</si>
  <si>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</si>
  <si>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</si>
  <si>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</si>
  <si>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</si>
  <si>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</si>
  <si>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</si>
  <si>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</si>
  <si>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</si>
  <si>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</si>
  <si>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</si>
  <si>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</si>
  <si>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</si>
  <si>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</si>
  <si>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</si>
  <si>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</si>
  <si>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</si>
  <si>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</si>
  <si>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</si>
  <si>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</si>
  <si>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</si>
  <si>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</si>
  <si>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</si>
  <si>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</si>
  <si>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</si>
  <si>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</si>
  <si>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</si>
  <si>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</si>
  <si>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</si>
  <si>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</si>
  <si>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</si>
  <si>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</si>
  <si>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</si>
  <si>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</si>
  <si>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</si>
  <si>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</si>
  <si>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</si>
  <si>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</si>
  <si>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</si>
  <si>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</si>
  <si>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</si>
  <si>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</si>
  <si>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</si>
  <si>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</si>
  <si>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</si>
  <si>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</si>
  <si>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</si>
  <si>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</si>
  <si>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</si>
  <si>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</si>
  <si>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</si>
  <si>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</si>
  <si>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</si>
  <si>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</si>
  <si>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</si>
  <si>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</si>
  <si>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</si>
  <si>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</si>
  <si>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</si>
  <si>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</si>
  <si>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</si>
  <si>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</si>
  <si>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</si>
  <si>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</si>
  <si>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</si>
  <si>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</si>
  <si>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</si>
  <si>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</si>
  <si>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</si>
  <si>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</si>
  <si>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</si>
  <si>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</si>
  <si>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</si>
  <si>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120 min</t>
  </si>
  <si>
    <t>PCM-20251123-00000901</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</si>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</sst>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4" totalsRowShown="0" headerRowDxfId="156" dataDxfId="155" headerRowBorderDxfId="153" tableBorderDxfId="154" totalsRowBorderDxfId="152">
  <autoFilter ref="A1:CJ1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321.55873171296116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45984.50715740741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45984.50715740741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45984.50715740741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45984.50715740741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45984.507157638887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45984.507157638887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45984.507157638887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45984.507157638887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45984.507157638887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45984.507157638887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45984.507157638887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45984.507157638887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45984.507157638887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45984.507157638887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45984.507157638887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45984.507157638887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45984.507157638887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45984.507157638887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45984.507157638887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45984.507157638887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45984.507157638887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45984.507157638887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45984.507157638887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45984.507157638887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45984.507157638887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45984.507157638887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45984.507157638887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45984.507157638887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45984.507157638887</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45984.507157638887</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939FA1EF-C581-4AF2-9CA1-60A9439391D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4"/>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159.50731967592583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0.11973865740583278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45984.507157638887</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39109</v>
      </c>
      <c r="B6" s="18" t="str">
        <f>IFERROR(VLOOKUP(D6,DB!A:K,11,0),"")</f>
        <v>R2</v>
      </c>
      <c r="C6" s="18">
        <v>2</v>
      </c>
      <c r="D6" s="18" t="s">
        <v>26004</v>
      </c>
      <c r="E6" s="102" t="s">
        <v>39021</v>
      </c>
      <c r="F6" s="103">
        <v>45984.490300925929</v>
      </c>
      <c r="G6" s="104">
        <f ca="1">IFERROR(NOW()-F6,"-")</f>
        <v>1.685671295854263E-2</v>
      </c>
      <c r="H6" s="103">
        <v>45984.484050925923</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45984.507157638887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45984.507157638887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45984.507157638887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61" t="s">
        <v>26004</v>
      </c>
      <c r="E10" s="102"/>
      <c r="F10" s="103"/>
      <c r="G10" s="104">
        <f ca="1">IFERROR(NOW()-F10,"-")</f>
        <v>45984.507157638887</v>
      </c>
      <c r="H10" s="103"/>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45984.507157638887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45984.507157638887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45984.507157638887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45984.507157638887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45984.507157638887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45984.507157638887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45984.507157638887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45984.507157638887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45984.507157638887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45984.507157638887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45984.507157638887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45984.507157638887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45984.507157638887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45984.507157638887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45984.507157638887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45984.507157638887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45984.507157638887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45984.507157638887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45984.507157638887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45984.507157638887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45984.507157638887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45984.507157638887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45984.507157638887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45984.507157638887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45984.507157638887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45984.507157638887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45984.507157638887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45984.507157638887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45984.507157638887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45984.507157638887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45984.507157638887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45984.507157638887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45984.507157638887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45984.507157638887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45984.507157638887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45984.507157638887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45984.507157638887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45984.507157638887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45984.507157638887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45984.507157638887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45984.507157638887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45984.507157638887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45984.507157638887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45984.507157638887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45984.507157638887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45984.507157638887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45984.507157638887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45984.507157638887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45984.507157638887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45984.507157638887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45984.507157638887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45984.507157638887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45984.507157638887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45984.507157638887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45984.507157638887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45984.507157638887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45984.507157638887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45984.507157638887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45984.507157638887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45984.507157638887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45984.507157638887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45984.507157638887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45984.507157638887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45984.507157638887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45984.507157638887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45984.507157638887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45984.507157638887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45984.507157638887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45984.507157638887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45984.507157638887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45984.507157638887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45984.507157638887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45984.507157638887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45984.507157638887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45984.507157638887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45984.507157638887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45984.507157638887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45984.507157638887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45984.507157638887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45984.507157638887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45984.507157638887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45984.507157638887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45984.507157638887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45984.507157638887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45984.507157638887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45984.507157638887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45984.507157638887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45984.507157638887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45984.507157638887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45984.507157638887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45984.507157638887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45984.507157638887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45984.507157638887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45984.507157638887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45984.507157638887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45984.507157638887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45984.507157638887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45984.507157638887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45984.507157638887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45984.507157638887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45984.507157638887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45984.507157638887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45984.507157638887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45984.507157638887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45984.507157638887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45984.507157638887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45984.507157638887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45984.507157638887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45984.507157638887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45984.507157638887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45984.507157638887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45984.507157638887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45984.507157638887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45984.507157638887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45984.507157638887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45984.507157638887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45984.507157638887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45984.507157638887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45984.507157638887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45984.507157638887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45984.507157638887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45984.507157638887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45984.507157638887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45984.507157638887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45984.507157638887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45984.507157638887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45984.507157638887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45984.507157638887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45984.507157638887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45984.507157638887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45984.507157638887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45984.507157638887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45984.507157638887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45984.507157638887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45984.507157638887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45984.507157638887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45984.507157638887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45984.507157638887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45984.507157638887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45984.507157638887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45984.507157638887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45984.507157638887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45984.507157638887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45984.507157638887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sheetData>
  <dataValidations count="2">
    <dataValidation allowBlank="1" showInputMessage="1" showErrorMessage="1" sqref="E1" xr:uid="{4D935161-CDD3-4592-B877-3FB59C99E142}"/>
    <dataValidation type="list" allowBlank="1" showInputMessage="1" showErrorMessage="1" sqref="E3:E1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R3</v>
      </c>
      <c r="C2" s="18">
        <v>1</v>
      </c>
      <c r="D2" s="61" t="s">
        <v>14586</v>
      </c>
      <c r="E2" s="18"/>
      <c r="F2" s="20"/>
      <c r="G2" s="21">
        <f t="shared" ref="G2:G53" ca="1" si="0">IFERROR(NOW()-F2,"-")</f>
        <v>45984.507157638887</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45984.507157638887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45984.507157638887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45984.507157638887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45984.507157638887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45984.507157638887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45984.507157638887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45984.507157638887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45984.507157638887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45984.507157638887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45984.507157638887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45984.507157638887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45984.507157638887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45984.507157638887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45984.507157638887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45984.507157638887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45984.507157638887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45984.507157638887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45984.507157638887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45984.507157638887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45984.507157638887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45984.507157638887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45984.507157638887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45984.507157638887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45984.507157638887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45984.507157638887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45984.507157638887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45984.507157638887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45984.507157638887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45984.507157638887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45984.507157638887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45984.507157638887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45984.507157638887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45984.507157638887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45984.507157638887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45984.507157638887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45984.507157638887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45984.507157638887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45984.507157638887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45984.507157638887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45984.507157638887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45984.507157638887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45984.507157638887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45984.507157638887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45984.507157638887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45984.507157638887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45984.507157638887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45984.507157638887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45984.507157638887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45984.507157638887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45984.507157638887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45984.507157638887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45984.507157638887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45984.507157638887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45984.507157638887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45984.507157638887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45984.507157638887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45984.507157638887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45984.507157638887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45984.507157638887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45984.507157638887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45984.507157638887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45984.507157638887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45984.507157638887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45984.507157638887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45984.507157638887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45984.507157638887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45984.507157638887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45984.507157638887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45984.507157638887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45984.507157638887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45984.507157638887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45984.507157638887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45984.507157638887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45984.507157638887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45984.507157638887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45984.507157638887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45984.507157638887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45984.507157638887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45984.507157638887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45984.507157638887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45984.507157638887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45984.507157638887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45984.507157638887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45984.507157638887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45984.507157638887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45984.507157638887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45984.507157638887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45984.507157638887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45984.507157638887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45984.507157638887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45984.507157638887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45984.507157638887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45984.507157638887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45984.507157638887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45984.507157638887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45984.507157638887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45984.507157638887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45984.507157638887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45984.507157638887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45984.507157638887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45984.507157638887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45984.507157638887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45984.507157638887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45984.507157638887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45984.507157638887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45984.507157638887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45984.507157638887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45984.507157638887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45984.507157638887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45984.507157638887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45984.507157638887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45984.507157638887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45984.507157638887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45984.507157638887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45984.507157638887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45984.507157638887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45984.507157638887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45984.507157638887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45984.507157638887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45984.507157638887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45984.507157638887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45984.507157638887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45984.507157638887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45984.507157638887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45984.507157638887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45984.507157638887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45984.507157638887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45984.507157638887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45984.507157638887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45984.507157638887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45984.507157638887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45984.507157638887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45984.507157638887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45984.507157638887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45984.507157638887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45984.507157638887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45984.507157638887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45984.507157638887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45984.507157638887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45984.507157638887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45984.507157638887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45984.507157638887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45984.507157638887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45984.507157638887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45984.507157638887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45984.507157638887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45984.507157638887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45984.507157638887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45984.507157638887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45984.507157638887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45984.507157638887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45984.507157638887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45984.507157638887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45984.507157638887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45984.507157638887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45984.507157638887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45984.507157638887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45984.507157638887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45984.507157638887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45984.507157638887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45984.507157638887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45984.507157638887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45984.507157638887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45984.507157638887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45984.507157638887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45984.507157638887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45984.507157638887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45984.507157638887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45984.507157638887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45984.507157638887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45984.507157638887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45984.507157638887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45984.507157638887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45984.507157638887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45984.507157638887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45984.507157638887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45984.507157638887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45984.507157638887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45984.507157638887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45984.507157638887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45984.507157638887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45984.507157638887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45984.507157638887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45984.507157638887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45984.507157638887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45984.507157638887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45984.507157638887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45984.507157638887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45984.507157638887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45984.507157638887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45984.507157638887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45984.507157638887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45984.507157638887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45984.507157638887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45984.507157638887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45984.507157638887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45984.507157638887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45984.507157638887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45984.507157638887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45984.507157638887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45984.507157638887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45984.507157638887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45984.507157638887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45984.507157638887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45984.507157638887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45984.507157638887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45984.507157638887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45984.507157638887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45984.507157638887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45984.507157638887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45984.507157638887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45984.507157638887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45984.507157638887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45984.507157638887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45984.507157638887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45984.507157638887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45984.507157638887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45984.507157638887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45984.507157638887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45984.507157638887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45984.507157638887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45984.507157638887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45984.507157638887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45984.507157638887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45984.507157638887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45984.507157638887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45984.507157638887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45984.507157638887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45984.507157638887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45984.507157638887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45984.507157638887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45984.507157638887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45984.507157638887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45984.507157638887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45984.507157638887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45984.507157638887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45984.507157638887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45984.507157638887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45984.507157638887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45984.507157638887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45984.507157638887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45984.507157638887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45984.507157638887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45984.507157638887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45984.507157638887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45984.507157638887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45984.507157638887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45984.507157638887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45984.507157638887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45984.507157638887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45984.507157638887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45984.507157638887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45984.507157638887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45984.507157638887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45984.507157638887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45984.507157638887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45984.507157638887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45984.507157638887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45984.507157638887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45984.507157638887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45984.507157638887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45984.507157638887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45984.507157638887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45984.507157638887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45984.507157638887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45984.507157638887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45984.507157638887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45984.507157638887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45984.507157638887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45984.507157638887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45984.507157638887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45984.507157638887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45984.507157638887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45984.507157638887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45984.507157638887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45984.507157638887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45984.507157638887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45984.507157638887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45984.507157638887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45984.507157638887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45984.507157638887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45984.507157638887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45984.507157638887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45984.507157638887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45984.507157638887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45984.507157638887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45984.507157638887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45984.507157638887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45984.507157638887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45984.507157638887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45984.507157638887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45984.507157638887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45984.507157638887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45984.507157638887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45984.507157638887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45984.507157638887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45984.507157638887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45984.507157638887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45984.507157638887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45984.507157638887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45984.507157638887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45984.507157638887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45984.507157638887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45984.507157638887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45984.507157638887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45984.507157638887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45984.507157638887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45984.507157638887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45984.507157638887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45984.507157638887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45984.507157638887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45984.507157638887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45984.507157638887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45984.507157638887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45984.507157638887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45984.507157638887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45984.507157638887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45984.507157638887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45984.507157638887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45984.507157638887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45984.507157638887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45984.507157638887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45984.507157638887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45984.507157638887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45984.507157638887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45984.507157638887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45984.507157638887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45984.507157638887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45984.507157638887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45984.507157638887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45984.507157638887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45984.507157638887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45984.507157638887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45984.507157638887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45984.507157638887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45984.507157638887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45984.507157638887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45984.507157638887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45984.507157638887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45984.507157638887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45984.507157638887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45984.507157638887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45984.507157638887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45984.507157638887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45984.507157638887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45984.507157638887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45984.507157638887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45984.507157638887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45984.507157638887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45984.507157638887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45984.507157638887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45984.507157638887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45984.507157638887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45984.507157638887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45984.507157638887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45984.507157638887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45984.507157638887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45984.507157638887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45984.507157638887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45984.507157638887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45984.507157638887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45984.507157638887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45984.507157638887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45984.507157638887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45984.507157638887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45984.507157638887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45984.507157638887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45984.507157638887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45984.507157638887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45984.507157638887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45984.507157638887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45984.507157638887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45984.507157638887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45984.507157638887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45984.507157638887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45984.507157638887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45984.507157638887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45984.507157638887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45984.507157638887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45984.507157638887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45984.507157638887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45984.507157638887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45984.507157638887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45984.507157638887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45984.507157638887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45984.507157638887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45984.507157638887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45984.507157638887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45984.507157638887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45984.507157638887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45984.507157638887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45984.507157638887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45984.507157638887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45984.507157638887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45984.507157638887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45984.507157638887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45984.507157638887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45984.507157638887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45984.507157638887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45984.507157638887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45984.507157638887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45984.507157638887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45984.507157638887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45984.507157638887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45984.507157638887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45984.507157638887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45984.507157638887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45984.507157638887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45984.507157638887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45984.507157638887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45984.507157638887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45984.507157638887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45984.507157638887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45984.507157638887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45984.507157638887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45984.507157638887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45984.507157638887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45984.507157638887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45984.507157638887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45984.507157638887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45984.507157638887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45984.507157638887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45984.507157638887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45984.507157638887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45984.507157638887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45984.507157638887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45984.507157638887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45984.507157638887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45984.507157638887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45984.507157638887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45984.507157638887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45984.507157638887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45984.507157638887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45984.507157638887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45984.507157638887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45984.507157638887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45984.507157638887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45984.507157638887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45984.507157638887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45984.507157638887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45984.507157638887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45984.507157638887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45984.507157638887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45984.507157638887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45984.507157638887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45984.507157638887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45984.507157638887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45984.507157638887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45984.507157638887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45984.507157638887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45984.507157638887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45984.507157638887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45984.507157638887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45984.507157638887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45984.507157638887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45984.507157638887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45984.507157638887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45984.507157638887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45984.507157638887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45984.507157638887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45984.507157638887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45984.507157638887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45984.507157638887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45984.507157638887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45984.507157638887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45984.507157638887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45984.507157638887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45984.507157638887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45984.507157638887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45984.507157638887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45984.507157638887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45984.507157638887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45984.507157638887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45984.507157638887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45984.507157638887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45984.507157638887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45984.507157638887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45984.507157638887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45984.507157638887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45984.507157638887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45984.507157638887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45984.507157638887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45984.507157638887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45984.507157638887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45984.507157638887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45984.507157638887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45984.507157638887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45984.507157638887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45984.507157638887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45984.507157638887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45984.507157638887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45984.507157638887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45984.507157638887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45984.507157638887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45984.507157638887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45984.507157638887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45984.507157638887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45984.507157638887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45984.507157638887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45984.507157638887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45984.507157638887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45984.507157638887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45984.507157638887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45984.507157638887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45984.507157638887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45984.507157638887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45984.507157638887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45984.507157638887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45984.507157638887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45984.507157638887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45984.507157638887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45984.507157638887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45984.507157638887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45984.507157638887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45984.507157638887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45984.507157638887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45984.507157638887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45984.507157638887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45984.507157638887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45984.507157638887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45984.507157638887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45984.507157638887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45984.507157638887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45984.507157638887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45984.507157638887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45984.507157638887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45984.507157638887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45984.507157638887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45984.507157638887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45984.507157638887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45984.507157638887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45984.507157638887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45984.507157638887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45984.507157638887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45984.507157754633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45984.507157754633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45984.507157754633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45984.507157754633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45984.507157754633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45984.507157754633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45984.507157754633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45984.507157754633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45984.507157754633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45984.507157754633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45984.507157754633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45984.507157754633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45984.507157754633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45984.507157754633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45984.507157754633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45984.507157754633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45984.507157754633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45984.507157754633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45984.507157754633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45984.507157754633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45984.507157754633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45984.507157754633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45984.507157754633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45984.507157754633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45984.507157754633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45984.507157754633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45984.507157754633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45984.507157754633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45984.507157754633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45984.507157754633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45984.507157754633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45984.507157754633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45984.507157754633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45984.507157754633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45984.507157754633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45984.507157754633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45984.507157754633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45984.507157754633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45984.507157754633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45984.507157754633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45984.507157754633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45984.507157754633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45984.507157754633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45984.507157754633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45984.507157754633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45984.507157754633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45984.507157754633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45984.507157754633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45984.507157754633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45984.507157754633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45984.507157754633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45984.507157754633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45984.507157754633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45984.507157754633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45984.507157754633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45984.507157754633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45984.507157754633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45984.507157754633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45984.507157754633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45984.507157754633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45984.507157754633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45984.507157754633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45984.507157754633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45984.507157754633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45984.507157754633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45984.507157754633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45984.507157754633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45984.507157754633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45984.507157754633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45984.507157754633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45984.507157754633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45984.507157754633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45984.507157754633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45984.507157754633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45984.507157754633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45984.507157754633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45984.507157754633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45984.507157754633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45984.507157754633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45984.507157754633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45984.507157754633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45984.507157754633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45984.507157754633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45984.507157754633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45984.507157754633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45984.507157754633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45984.507157754633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45984.507157754633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45984.507157754633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45984.507157754633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45984.507157754633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45984.507157754633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45984.507157754633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45984.507157754633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45984.507157754633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45984.507157754633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45984.507157754633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45984.507157754633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45984.507157754633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45984.507157754633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45984.507157754633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45984.507157754633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45984.507157754633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45984.507157754633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45984.507157754633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45984.507157754633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45984.507157754633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45984.507157754633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45984.507157754633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45984.507157754633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45984.507157754633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45984.507157754633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45984.507157754633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45984.507157754633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45984.507157754633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45984.507157754633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45984.507157754633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45984.507157754633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45984.507157754633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45984.507157754633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45984.507157754633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45984.507157754633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45984.507157754633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45984.507157754633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45984.507157754633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45984.507157754633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45984.507157754633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45984.507157754633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45984.507157754633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45984.507157754633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45984.507157754633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45984.507157754633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45984.507157754633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45984.507157754633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45984.507157754633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45984.507157754633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45984.507157754633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45984.507157754633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45984.507157754633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45984.507157754633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45984.507157754633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45984.507157754633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45984.507157754633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45984.507157754633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45984.507157754633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45984.507157754633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45984.507157754633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45984.507157754633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45984.507157754633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45984.507157754633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45984.507157754633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45984.507157754633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45984.507157754633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45984.507157754633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45984.507157754633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45984.507157754633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45984.507157754633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45984.507157754633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45984.507157754633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45984.507157754633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45984.507157754633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45984.507157754633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45984.507157754633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45984.507157754633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45984.507157754633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45984.507157754633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45984.507157754633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45984.507157754633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45984.507157754633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45984.507157754633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45984.507157754633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45984.507157754633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45984.507157754633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45984.507157754633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45984.507157754633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45984.507157754633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45984.507157754633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45984.507157754633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45984.507157754633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45984.507157754633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45984.507157754633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45984.507157754633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45984.507157754633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45984.507157754633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45984.507157754633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45984.507157754633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45984.507157754633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45984.507157754633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45984.507157754633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45984.507157754633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45984.507157754633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45984.507157754633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45984.507157754633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45984.507157754633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45984.507157754633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45984.507157754633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45984.507157754633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45984.507157754633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45984.507157754633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45984.507157754633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45984.507157754633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45984.507157754633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45984.507157754633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45984.507157754633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45984.507157754633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45984.507157754633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45984.507157754633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45984.507157754633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45984.507157754633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45984.507157754633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45984.507157754633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45984.507157754633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45984.507157754633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45984.507157754633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45984.507157754633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45984.507157754633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45984.507157754633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45984.507157754633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45984.507157754633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45984.507157754633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45984.507157754633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45984.507157754633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45984.507157754633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45984.507157754633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45984.507157754633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45984.507157754633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45984.507157754633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45984.507157754633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45984.507157754633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45984.507157754633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45984.507157754633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45984.507157754633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45984.507157754633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45984.507157754633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45984.507157754633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45984.507157754633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45984.507157754633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45984.507157754633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45984.507157754633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45984.507157754633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45984.507157754633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45984.507157754633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45984.507157754633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45984.507157754633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45984.507157754633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45984.507157754633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45984.507157754633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45984.507157754633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45984.507157754633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45984.507157754633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45984.507157754633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45984.507157754633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45984.507157754633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45984.507157754633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45984.507157754633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45984.507157754633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45984.507157754633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45984.507157754633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45984.507157754633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45984.507157754633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45984.507157754633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45984.507157754633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45984.507157754633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45984.507157754633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45984.507157754633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45984.507157754633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45984.507157754633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45984.507157754633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45984.507157754633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45984.507157754633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45984.507157754633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45984.507157754633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45984.507157754633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45984.507157754633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45984.507157754633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45984.507157754633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45984.507157754633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45984.507157754633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45984.507157754633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45984.507157754633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45984.507157754633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45984.507157754633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45984.507157754633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45984.507157754633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45984.507157754633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45984.507157754633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45984.507157754633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45984.507157754633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45984.507157754633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45984.507157754633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45984.507157754633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45984.507157754633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45984.507157754633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45984.507157754633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45984.507157754633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45984.507157754633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45984.507157754633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45984.507157754633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45984.507157754633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45984.507157754633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45984.507157754633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45984.507157754633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45984.507157754633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45984.507157754633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45984.507157754633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45984.507157754633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45984.507157754633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45984.507157754633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45984.507157754633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45984.507157754633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45984.507157754633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45984.507157754633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45984.507157754633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45984.507157754633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45984.507157754633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45984.507157754633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45984.507157754633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45984.507157754633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45984.507157754633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45984.507157754633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45984.507157754633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45984.507157754633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45984.507157754633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45984.507157754633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45984.507157754633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45984.507157754633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45984.507157754633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45984.507157754633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45984.507157754633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45984.507157754633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45984.507157754633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45984.507157754633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45984.507157754633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45984.507157754633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45984.507157754633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45984.507157754633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45984.507157754633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45984.507157754633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45984.507157754633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45984.507157754633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45984.507157754633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45984.507157754633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45984.507157754633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45984.507157754633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45984.507157754633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45984.507157754633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45984.507157754633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45984.507157754633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45984.507157754633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45984.507157754633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45984.507157754633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45984.507157754633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45984.507157754633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45984.507157754633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45984.507157754633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45984.507157754633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45984.507157754633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45984.507157754633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45984.507157754633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45984.507157754633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45984.507157754633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45984.507157754633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45984.507157754633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45984.507157754633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45984.507157754633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45984.507157754633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45984.507157754633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45984.507157754633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45984.507157754633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45984.507157754633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45984.507157754633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45984.507157754633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45984.507157754633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45984.507157754633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45984.507157754633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45984.507157754633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45984.507157754633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45984.507157754633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45984.507157754633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45984.507157754633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45984.507157754633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45984.507157754633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45984.507157754633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45984.507157754633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45984.507157754633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45984.507157754633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45984.507157754633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45984.507157754633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45984.507157754633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45984.507157754633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45984.507157754633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45984.507157754633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45984.507157754633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45984.507157754633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45984.507157754633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45984.507157754633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45984.507157754633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45984.507157754633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45984.507157754633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45984.507157754633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45984.507157754633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45984.507157754633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45984.507157754633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45984.507157754633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45984.507157754633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45984.507157754633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45984.507157754633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45984.507157754633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45984.507157754633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45984.507157754633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45984.507157754633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45984.507157754633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45984.507157754633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45984.507157754633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45984.507157754633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45984.507157754633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45984.507157754633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45984.507157754633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45984.507157754633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45984.507157754633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45984.507157754633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45984.507157754633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45984.507157754633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45984.507157754633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45984.507157754633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45984.507157754633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45984.507157754633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45984.507157754633</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281.0264400462911</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1.4043981485883705E-2</v>
      </c>
      <c r="H3" s="95">
        <v>45983.94866898148</v>
      </c>
      <c r="I3" s="113" t="str">
        <f>IFERROR(VLOOKUP(D3,DB!A:F,6,0),"")</f>
        <v>Sceco</v>
      </c>
      <c r="J3" s="113" t="str">
        <f>IFERROR(VLOOKUP(D3,DB!A:G,7,0),"")</f>
        <v>In progress</v>
      </c>
      <c r="K3" s="97" t="s">
        <v>39113</v>
      </c>
      <c r="L3" s="91" t="str">
        <f>IFERROR(VLOOKUP(D3,DB!A:I,9,0),"")</f>
        <v>Latis</v>
      </c>
    </row>
    <row r="4" spans="1:16" ht="15" customHeight="1">
      <c r="A4" s="113" t="s">
        <v>39114</v>
      </c>
      <c r="B4" s="113" t="str">
        <f>IFERROR(VLOOKUP(D4,DB!A:K,11,0),"")</f>
        <v>R4</v>
      </c>
      <c r="C4" s="93">
        <v>1</v>
      </c>
      <c r="D4" s="91" t="s">
        <v>35135</v>
      </c>
      <c r="E4" s="94" t="s">
        <v>39021</v>
      </c>
      <c r="F4" s="95">
        <v>45984.495081018518</v>
      </c>
      <c r="G4" s="96">
        <f t="shared" ref="G4:G54" ca="1" si="0">IFERROR(NOW()-F4,"")</f>
        <v>1.2076620369043667E-2</v>
      </c>
      <c r="H4" s="95">
        <v>45984.45480324074</v>
      </c>
      <c r="I4" s="113" t="str">
        <f>IFERROR(VLOOKUP(D4,DB!A:F,6,0),"")</f>
        <v>SCECO</v>
      </c>
      <c r="J4" s="113" t="str">
        <f>IFERROR(VLOOKUP(D4,DB!A:G,7,0),"")</f>
        <v>Dead</v>
      </c>
      <c r="K4" s="97" t="s">
        <v>39115</v>
      </c>
      <c r="L4" s="91" t="str">
        <f>IFERROR(VLOOKUP(D4,DB!A:I,9,0),"")</f>
        <v>Latis</v>
      </c>
    </row>
    <row r="5" spans="1:16" ht="15" customHeight="1">
      <c r="A5" s="113" t="s">
        <v>39116</v>
      </c>
      <c r="B5" s="113" t="str">
        <f>IFERROR(VLOOKUP(D5,DB!A:K,11,0),"")</f>
        <v>R4</v>
      </c>
      <c r="C5" s="93">
        <v>2</v>
      </c>
      <c r="D5" s="91" t="s">
        <v>34889</v>
      </c>
      <c r="E5" s="94" t="s">
        <v>39021</v>
      </c>
      <c r="F5" s="95">
        <v>45984.496261574073</v>
      </c>
      <c r="G5" s="96">
        <f t="shared" ca="1" si="0"/>
        <v>1.0896064814005513E-2</v>
      </c>
      <c r="H5" s="95">
        <v>45984.484456018516</v>
      </c>
      <c r="I5" s="113" t="str">
        <f>IFERROR(VLOOKUP(D5,DB!A:F,6,0),"")</f>
        <v>SCECO</v>
      </c>
      <c r="J5" s="113" t="str">
        <f>IFERROR(VLOOKUP(D5,DB!A:G,7,0),"")</f>
        <v>Vandalized</v>
      </c>
      <c r="K5" s="97" t="s">
        <v>39117</v>
      </c>
      <c r="L5" s="91" t="str">
        <f>IFERROR(VLOOKUP(D5,DB!A:I,9,0),"")</f>
        <v>Latis</v>
      </c>
    </row>
    <row r="6" spans="1:16" ht="15" customHeight="1">
      <c r="A6" s="113" t="s">
        <v>39118</v>
      </c>
      <c r="B6" s="113" t="str">
        <f>IFERROR(VLOOKUP(D6,DB!A:K,11,0),"")</f>
        <v>R4</v>
      </c>
      <c r="C6" s="93">
        <v>1</v>
      </c>
      <c r="D6" s="91" t="s">
        <v>36368</v>
      </c>
      <c r="E6" s="94" t="s">
        <v>39021</v>
      </c>
      <c r="F6" s="95">
        <v>45984.498935185184</v>
      </c>
      <c r="G6" s="96">
        <f t="shared" ca="1" si="0"/>
        <v>8.2224537036381662E-3</v>
      </c>
      <c r="H6" s="95">
        <v>45984.492685185185</v>
      </c>
      <c r="I6" s="113" t="str">
        <f>IFERROR(VLOOKUP(D6,DB!A:F,6,0),"")</f>
        <v>SCECO</v>
      </c>
      <c r="J6" s="113">
        <f>IFERROR(VLOOKUP(D6,DB!A:G,7,0),"")</f>
        <v>0</v>
      </c>
      <c r="K6" s="97" t="s">
        <v>39119</v>
      </c>
      <c r="L6" s="91" t="str">
        <f>IFERROR(VLOOKUP(D6,DB!A:I,9,0),"")</f>
        <v>Latis</v>
      </c>
    </row>
    <row r="7" spans="1:16" ht="15" customHeight="1">
      <c r="A7" s="113"/>
      <c r="B7" s="113" t="str">
        <f>IFERROR(VLOOKUP(D7,DB!A:K,11,0),"")</f>
        <v/>
      </c>
      <c r="C7" s="93"/>
      <c r="D7" s="91"/>
      <c r="E7" s="94"/>
      <c r="F7" s="95"/>
      <c r="G7" s="96">
        <f t="shared" ca="1" si="0"/>
        <v>45984.507157638887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45984.507157638887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45984.507157638887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45984.507157638887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45984.507157638887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45984.507157638887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45984.507157638887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45984.507157638887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45984.507157638887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45984.507157638887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45984.507157638887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45984.507157638887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45984.507157638887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45984.507157638887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45984.507157638887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45984.507157638887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45984.507157638887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45984.507157638887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45984.507157638887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45984.507157638887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45984.507157638887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45984.507157638887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45984.507157638887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45984.507157638887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45984.507157638887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45984.507157638887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45984.507157638887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45984.507157638887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45984.507157638887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45984.507157638887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45984.507157638887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45984.507157638887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45984.507157638887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45984.507157638887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45984.507157638887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45984.507157638887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45984.507157638887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45984.507157638887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45984.507157638887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45984.507157638887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45984.507157638887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45984.507157638887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45984.507157638887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45984.507157638887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45984.507157638887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45984.507157638887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45984.507157638887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45984.507157638887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45984.507157638887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45984.507157638887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45984.507157638887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45984.507157638887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45984.507157638887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45984.507157638887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45984.507157638887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45984.507157638887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45984.507157638887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45984.507157638887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45984.507157638887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45984.507157638887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45984.507157638887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45984.507157638887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45984.507157638887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45984.507157638887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45984.507157638887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45984.507157638887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45984.507157638887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45984.507157638887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45984.507157638887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45984.507157638887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45984.507157638887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45984.507157638887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45984.507157638887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45984.507157638887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45984.507157638887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45984.507157638887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45984.507157638887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45984.507157638887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45984.507157638887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45984.507157638887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45984.507157638887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45984.507157638887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45984.507157638887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45984.507157638887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45984.507157638887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45984.507157638887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45984.507157638887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45984.507157638887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45984.507157638887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45984.507157638887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45984.507157638887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45984.507157638887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45984.507157638887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45984.507157638887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45984.507157638887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45984.507157638887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45984.507157638887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45984.507157638887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45984.507157638887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45984.507157638887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45984.507157638887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45984.507157638887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45984.507157638887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45984.507157638887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45984.507157638887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45984.507157638887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45984.507157638887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45984.507157638887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45984.507157638887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45984.507157638887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45984.507157638887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45984.507157638887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45984.507157638887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45984.507157638887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45984.507157638887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45984.507157638887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45984.507157638887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45984.507157638887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45984.507157638887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45984.507157638887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45984.507157638887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45984.507157638887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45984.507157638887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45984.507157638887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45984.507157638887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45984.507157638887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45984.507157638887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45984.507157638887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45984.507157638887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45984.507157638887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45984.507157638887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45984.507157638887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45984.507157638887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45984.507157638887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45984.507157638887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45984.507157638887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45984.507157638887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45984.507157638887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45984.507157638887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45984.507157638887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45984.507157638887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45984.507157638887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45984.507157638887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45984.507157638887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45984.507157638887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45984.507157638887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45984.507157638887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45984.507157638887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45984.507157638887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45984.507157638887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45984.507157638887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45984.507157638887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45984.507157638887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45984.507157638887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45984.507157638887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45984.507157638887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45984.507157638887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45984.507157638887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45984.507157638887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45984.507157638887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45984.507157638887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45984.507157638887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45984.507157638887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45984.507157638887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45984.507157638887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45984.507157638887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45984.507157638887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45984.507157638887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45984.507157638887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45984.507157638887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45984.507157638887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45984.507157638887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45984.507157638887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45984.507157638887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45984.507157638887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45984.507157638887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45984.507157638887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45984.507157638887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45984.507157638887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45984.507157638887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45984.507157638887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45984.507157638887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45984.507157638887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45984.507157638887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45984.507157638887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45984.507157638887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45984.507157638887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45984.507157638887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45984.507157638887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45984.507157638887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45984.507157638887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45984.507157638887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45984.507157638887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45984.507157638887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45984.507157638887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45984.507157638887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45984.507157638887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45984.507157638887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45984.507157638887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45984.507157638887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45984.507157638887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45984.507157638887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45984.507157638887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45984.507157638887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45984.507157638887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45984.507157638887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45984.507157638887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45984.507157638887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45984.507157638887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45984.507157638887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45984.507157638887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45984.507157638887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45984.507157638887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45984.507157638887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45984.507157638887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45984.507157638887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45984.507157638887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45984.507157638887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45984.507157638887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45984.507157638887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45984.507157638887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45984.507157638887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45984.507157638887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45984.507157638887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45984.507157638887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45984.507157638887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45984.507157638887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45984.507157638887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45984.507157638887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45984.507157638887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45984.507157638887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45984.507157638887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45984.507157638887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45984.507157638887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45984.507157638887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45984.507157638887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45984.507157638887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45984.507157638887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45984.507157638887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45984.507157638887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45984.507157638887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45984.507157638887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45984.507157638887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45984.507157638887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45984.507157638887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45984.507157638887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45984.507157638887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45984.507157638887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45984.507157638887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45984.507157638887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45984.507157638887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45984.507157638887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45984.507157638887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45984.507157638887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45984.507157638887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45984.507157638887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45984.507157638887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45984.507157638887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45984.507157638887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45984.507157638887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45984.507157638887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45984.507157638887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45984.507157638887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45984.507157638887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45984.507157638887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45984.507157638887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45984.507157638887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45984.507157638887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45984.507157638887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45984.507157638887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45984.507157638887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45984.507157638887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45984.507157638887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45984.507157638887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45984.507157638887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45984.507157638887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45984.507157638887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45984.507157638887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45984.507157638887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45984.507157638887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45984.507157638887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45984.507157638887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45984.507157638887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45984.507157638887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45984.507157638887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45984.507157638887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45984.507157638887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45984.507157638887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45984.507157638887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45984.507157638887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45984.507157638887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45984.507157638887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45984.507157638887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45984.507157638887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45984.507157638887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45984.507157638887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45984.507157638887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45984.507157638887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45984.507157638887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45984.507157638887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45984.507157638887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45984.507157638887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45984.507157638887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45984.507157638887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45984.507157638887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45984.507157638887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45984.507157638887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45984.507157638887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45984.507157638887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45984.507157638887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45984.507157638887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45984.507157638887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45984.507157638887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45984.507157638887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45984.507157638887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45984.507157638887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45984.507157638887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45984.507157638887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45984.507157638887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45984.507157638887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45984.507157638887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45984.507157638887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45984.507157638887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45984.507157638887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45984.507157638887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45984.507157638887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45984.507157638887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45984.507157638887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45984.507157638887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45984.507157638887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45984.507157638887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45984.507157638887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45984.507157638887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45984.507157638887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45984.507157638887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45984.507157638887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45984.507157638887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45984.507157638887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45984.507157638887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45984.507157638887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45984.507157638887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45984.507157638887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45984.507157638887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45984.507157638887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45984.507157638887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45984.507157638887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45984.507157638887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45984.507157638887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45984.507157638887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45984.507157638887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45984.507157638887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45984.507157638887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45984.507157638887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45984.507157638887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45984.507157638887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45984.507157638887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45984.507157638887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45984.507157638887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45984.507157638887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45984.507157638887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45984.507157638887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45984.507157638887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45984.507157638887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45984.507157638887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45984.507157638887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45984.507157638887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45984.507157638887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45984.507157638887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45984.507157638887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45984.507157638887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45984.507157638887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45984.507157638887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45984.507157638887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45984.507157638887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45984.507157638887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45984.507157638887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45984.507157638887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45984.507157638887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45984.507157638887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45984.507157638887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45984.507157638887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45984.507157638887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45984.507157638887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45984.507157638887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45984.507157638887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45984.507157638887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45984.507157638887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45984.507157638887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45984.507157638887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45984.507157638887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45984.507157638887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45984.507157638887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45984.507157638887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45984.507157638887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45984.507157638887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45984.507157638887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45984.507157638887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45984.507157638887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45984.507157638887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45984.507157638887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45984.507157638887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45984.507157638887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45984.507157638887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45984.507157638887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45984.507157638887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45984.507157638887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45984.507157638887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45984.507157638887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45984.507157638887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45984.507157638887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45984.507157638887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45984.507157638887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45984.507157638887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45984.507157638887</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92.675097453698982</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58.318280324070656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35.846046527774888</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2">
        <v>45977.514803240738</v>
      </c>
      <c r="G5" s="111">
        <f ca="1">IFERROR(NOW()-F5,"")</f>
        <v>6.9923543981494731</v>
      </c>
      <c r="H5" s="122">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2">
        <v>45981.373298611114</v>
      </c>
      <c r="G6" s="111">
        <f ca="1">IFERROR(NOW()-F6,"")</f>
        <v>3.1338590277737239</v>
      </c>
      <c r="H6" s="122">
        <v>45981.360798611109</v>
      </c>
      <c r="I6" s="109" t="str">
        <f>IFERROR(VLOOKUP(D6,DB!A:F,6,0),"")</f>
        <v>SCECO</v>
      </c>
      <c r="J6" s="109" t="str">
        <f>IFERROR(VLOOKUP(D6,DB!A:G,7,0),"")</f>
        <v>Dead</v>
      </c>
      <c r="K6" s="109" t="s">
        <v>39129</v>
      </c>
      <c r="L6" s="109" t="str">
        <f>IFERROR(VLOOKUP(D6,DB!A:I,9,0),"")</f>
        <v>Latis</v>
      </c>
    </row>
    <row r="7" spans="1:13">
      <c r="A7" s="109"/>
      <c r="B7" s="109" t="str">
        <f>IFERROR(VLOOKUP(D7,DB!A:K,11,0),"")</f>
        <v/>
      </c>
      <c r="C7" s="109"/>
      <c r="D7" s="109"/>
      <c r="E7" s="109"/>
      <c r="F7" s="109"/>
      <c r="G7" s="111">
        <f ca="1">IFERROR(NOW()-F7,"")</f>
        <v>45984.507157638887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45984.507157638887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45984.507157638887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45984.507157638887</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45984.507157638887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45984.507157638887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45984.507157638887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45984.507157638887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45984.507157638887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45984.507157638887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45984.507157638887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45984.507157638887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45984.507157638887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45984.507157638887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45984.507157638887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45984.507157638887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45984.507157638887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45984.507157638887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45984.507157638887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45984.507157638887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45984.507157638887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45984.507157638887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45984.507157638887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45984.507157638887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45984.507157638887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45984.507157638887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45984.507157638887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45984.507157638887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45984.507157638887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45984.507157638887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45984.507157638887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45984.507157638887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45984.507157638887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45984.507157638887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45984.507157638887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45984.507157638887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45984.507157638887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45984.507157638887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45984.507157638887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45984.507157638887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45984.507157638887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45984.507157638887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45984.507157638887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45984.507157638887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45984.507157638887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45984.507157638887</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45984.507157638887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45984.507157638887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45984.507157638887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45984.507157638887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45984.507157638887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45984.507157638887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45984.507157638887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45984.507157638887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45984.507157638887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45984.507157638887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45984.507157638887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45984.507157638887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45984.507157638887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45984.507157638887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45984.507157638887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45984.507157638887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45984.507157638887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45984.507157638887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45984.507157638887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45984.507157638887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45984.507157638887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45984.507157638887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45984.507157638887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45984.507157638887</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45984.507157638887</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45984.507157638887</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45984.507157638887</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45984.507157638887</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39130</v>
      </c>
      <c r="B2" s="145" t="str">
        <f>IFERROR(VLOOKUP(D2,DB!A:K,11,0),"")</f>
        <v>R6</v>
      </c>
      <c r="C2" s="146">
        <v>1</v>
      </c>
      <c r="D2" s="145" t="s">
        <v>32420</v>
      </c>
      <c r="E2" s="109" t="s">
        <v>39100</v>
      </c>
      <c r="F2" s="147"/>
      <c r="G2" s="75"/>
      <c r="H2" s="147"/>
      <c r="I2" s="145" t="str">
        <f>IFERROR(VLOOKUP(D2,DB!A:F,6,0),"")</f>
        <v>SCECO</v>
      </c>
      <c r="J2" s="145" t="str">
        <f>IFERROR(VLOOKUP(D2,DB!A:G,7,0),"")</f>
        <v>Vandalized</v>
      </c>
      <c r="K2" s="148" t="s">
        <v>39131</v>
      </c>
      <c r="L2" s="149" t="str">
        <f>IFERROR(VLOOKUP(D2,DB!A:I,9,0),"")</f>
        <v>Latis</v>
      </c>
    </row>
    <row r="3" spans="1:16382" ht="31.5" customHeight="1">
      <c r="A3" s="144" t="s">
        <v>39130</v>
      </c>
      <c r="B3" s="145" t="str">
        <f>IFERROR(VLOOKUP(D3,DB!A:K,11,0),"")</f>
        <v>R6</v>
      </c>
      <c r="C3" s="146">
        <v>1</v>
      </c>
      <c r="D3" s="145" t="s">
        <v>35682</v>
      </c>
      <c r="E3" s="109" t="s">
        <v>39100</v>
      </c>
      <c r="F3" s="147"/>
      <c r="G3" s="75">
        <f t="shared" ref="G3" ca="1" si="0">IFERROR(NOW()-F3,"-")</f>
        <v>45984.507157638887</v>
      </c>
      <c r="H3" s="147"/>
      <c r="I3" s="145" t="str">
        <f>IFERROR(VLOOKUP(D3,DB!A:F,6,0),"")</f>
        <v>SCECO</v>
      </c>
      <c r="J3" s="145" t="str">
        <f>IFERROR(VLOOKUP(D3,DB!A:G,7,0),"")</f>
        <v>Dead</v>
      </c>
      <c r="K3" s="148" t="s">
        <v>39132</v>
      </c>
      <c r="L3" s="149" t="str">
        <f>IFERROR(VLOOKUP(D3,DB!A:I,9,0),"")</f>
        <v>Latis</v>
      </c>
    </row>
    <row r="4" spans="1:16382" ht="31.5" customHeight="1">
      <c r="A4" s="144" t="s">
        <v>39133</v>
      </c>
      <c r="B4" s="145" t="str">
        <f>IFERROR(VLOOKUP(D4,DB!A:K,11,0),"")</f>
        <v>R6</v>
      </c>
      <c r="C4" s="146">
        <v>8</v>
      </c>
      <c r="D4" s="145" t="s">
        <v>37358</v>
      </c>
      <c r="E4" s="109" t="s">
        <v>39100</v>
      </c>
      <c r="F4" s="147">
        <v>45984.472754629627</v>
      </c>
      <c r="G4" s="75">
        <f ca="1">IFERROR(NOW()-F4,"-")</f>
        <v>3.4402777782815974E-2</v>
      </c>
      <c r="H4" s="147">
        <v>45984.465370370373</v>
      </c>
      <c r="I4" s="145" t="str">
        <f>IFERROR(VLOOKUP(D4,DB!A:F,6,0),"")</f>
        <v>SCECO+STB</v>
      </c>
      <c r="J4" s="145" t="str">
        <f>IFERROR(VLOOKUP(D4,DB!A:G,7,0),"")</f>
        <v>Vandalized</v>
      </c>
      <c r="K4" s="148" t="s">
        <v>39134</v>
      </c>
      <c r="L4" s="149" t="str">
        <f>IFERROR(VLOOKUP(D4,DB!A:I,9,0),"")</f>
        <v>Latis</v>
      </c>
    </row>
    <row r="5" spans="1:16382" ht="31.5" customHeight="1">
      <c r="A5" s="144" t="s">
        <v>39135</v>
      </c>
      <c r="B5" s="145" t="str">
        <f>IFERROR(VLOOKUP(D5,DB!A:K,11,0),"")</f>
        <v>R6</v>
      </c>
      <c r="C5" s="146">
        <v>1</v>
      </c>
      <c r="D5" s="145" t="s">
        <v>34952</v>
      </c>
      <c r="E5" s="109" t="s">
        <v>39021</v>
      </c>
      <c r="F5" s="147">
        <v>45984.482118055559</v>
      </c>
      <c r="G5" s="75">
        <f ca="1">IFERROR(NOW()-F5,"-")</f>
        <v>2.5039351850864477E-2</v>
      </c>
      <c r="H5" s="147">
        <v>45984.488067129627</v>
      </c>
      <c r="I5" s="145" t="str">
        <f>IFERROR(VLOOKUP(D5,DB!A:F,6,0),"")</f>
        <v>SCECO</v>
      </c>
      <c r="J5" s="145" t="str">
        <f>IFERROR(VLOOKUP(D5,DB!A:G,7,0),"")</f>
        <v>Good</v>
      </c>
      <c r="K5" s="148" t="s">
        <v>39136</v>
      </c>
      <c r="L5" s="149" t="str">
        <f>IFERROR(VLOOKUP(D5,DB!A:I,9,0),"")</f>
        <v>Latis</v>
      </c>
    </row>
    <row r="6" spans="1:16382" ht="31.5" customHeight="1">
      <c r="A6" s="144" t="s">
        <v>39137</v>
      </c>
      <c r="B6" s="145" t="str">
        <f>IFERROR(VLOOKUP(D6,DB!A:K,11,0),"")</f>
        <v>R6</v>
      </c>
      <c r="C6" s="146">
        <v>1</v>
      </c>
      <c r="D6" s="145" t="s">
        <v>37390</v>
      </c>
      <c r="E6" s="109" t="s">
        <v>39021</v>
      </c>
      <c r="F6" s="147">
        <v>45984.478252314817</v>
      </c>
      <c r="G6" s="75">
        <f ca="1">IFERROR(NOW()-F6,"-")</f>
        <v>2.8905092593049631E-2</v>
      </c>
      <c r="H6" s="147">
        <v>45984.483900462961</v>
      </c>
      <c r="I6" s="145" t="str">
        <f>IFERROR(VLOOKUP(D6,DB!A:F,6,0),"")</f>
        <v>Generator-SG</v>
      </c>
      <c r="J6" s="145" t="str">
        <f>IFERROR(VLOOKUP(D6,DB!A:G,7,0),"")</f>
        <v>Vandalized</v>
      </c>
      <c r="K6" s="148" t="s">
        <v>39134</v>
      </c>
      <c r="L6" s="149" t="str">
        <f>IFERROR(VLOOKUP(D6,DB!A:I,9,0),"")</f>
        <v>Latis</v>
      </c>
    </row>
    <row r="7" spans="1:16382" ht="31.5" customHeight="1">
      <c r="A7" s="144"/>
      <c r="B7" s="145" t="str">
        <f>IFERROR(VLOOKUP(D7,DB!A:K,11,0),"")</f>
        <v/>
      </c>
      <c r="C7" s="146"/>
      <c r="D7" s="145"/>
      <c r="E7" s="109"/>
      <c r="F7" s="147"/>
      <c r="G7" s="75">
        <f ca="1">IFERROR(NOW()-F7,"-")</f>
        <v>45984.50715740741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45984.50715740741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45984.50715740741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45984.50715740741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45984.50715740741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45984.50715740741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45984.50715740741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45984.50715740741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45984.50715740741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45984.50715740741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45984.50715740741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45984.50715740741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45984.50715740741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45984.50715740741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45984.50715740741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45984.50715740741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45984.50715740741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45984.50715740741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45984.50715740741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45984.50715740741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45984.50715740741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45984.50715740741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45984.50715740741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45984.50715740741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45984.50715740741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45984.50715740741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45984.50715740741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45984.50715740741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45984.50715740741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45984.50715740741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45984.50715740741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45984.50715740741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45984.50715740741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45984.50715740741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45984.50715740741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45984.50715740741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45984.50715740741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45984.50715740741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45984.50715740741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45984.50715740741</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45984.50715740741</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45984.50715740741</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45984.50715740741</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